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2295" yWindow="3720" windowWidth="14400" windowHeight="7365"/>
  </bookViews>
  <sheets>
    <sheet name="Bassiknou" sheetId="1" r:id="rId1"/>
    <sheet name="Boumediene" sheetId="4" r:id="rId2"/>
    <sheet name="Abague" sheetId="5" r:id="rId3"/>
    <sheet name="Koumneni" sheetId="6" r:id="rId4"/>
    <sheet name="Dar El Kheir" sheetId="7" r:id="rId5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7" l="1"/>
  <c r="F59" i="7" s="1"/>
  <c r="D58" i="7"/>
  <c r="F58" i="7" s="1"/>
  <c r="D57" i="7"/>
  <c r="F57" i="7" s="1"/>
  <c r="F54" i="7"/>
  <c r="F53" i="7"/>
  <c r="F55" i="7" s="1"/>
  <c r="D49" i="7"/>
  <c r="F49" i="7" s="1"/>
  <c r="F50" i="7" s="1"/>
  <c r="F48" i="7"/>
  <c r="F45" i="7"/>
  <c r="F44" i="7"/>
  <c r="D44" i="7"/>
  <c r="F43" i="7"/>
  <c r="F46" i="7" s="1"/>
  <c r="D43" i="7"/>
  <c r="F40" i="7"/>
  <c r="F39" i="7"/>
  <c r="F41" i="7" s="1"/>
  <c r="D39" i="7"/>
  <c r="F36" i="7"/>
  <c r="F34" i="7"/>
  <c r="D34" i="7"/>
  <c r="F33" i="7"/>
  <c r="D33" i="7"/>
  <c r="F32" i="7"/>
  <c r="D32" i="7"/>
  <c r="F31" i="7"/>
  <c r="D31" i="7"/>
  <c r="F30" i="7"/>
  <c r="D30" i="7"/>
  <c r="F29" i="7"/>
  <c r="F37" i="7" s="1"/>
  <c r="D29" i="7"/>
  <c r="D25" i="7"/>
  <c r="F25" i="7" s="1"/>
  <c r="D23" i="7"/>
  <c r="F23" i="7" s="1"/>
  <c r="D22" i="7"/>
  <c r="F22" i="7" s="1"/>
  <c r="D21" i="7"/>
  <c r="F21" i="7" s="1"/>
  <c r="D19" i="7"/>
  <c r="F19" i="7" s="1"/>
  <c r="D18" i="7"/>
  <c r="F18" i="7" s="1"/>
  <c r="D17" i="7"/>
  <c r="F17" i="7" s="1"/>
  <c r="D16" i="7"/>
  <c r="F16" i="7" s="1"/>
  <c r="F26" i="7" s="1"/>
  <c r="F12" i="7"/>
  <c r="D10" i="7"/>
  <c r="F10" i="7" s="1"/>
  <c r="D9" i="7"/>
  <c r="F9" i="7" s="1"/>
  <c r="D8" i="7"/>
  <c r="F8" i="7" s="1"/>
  <c r="F5" i="7"/>
  <c r="F6" i="7" s="1"/>
  <c r="D59" i="6"/>
  <c r="F59" i="6" s="1"/>
  <c r="D58" i="6"/>
  <c r="F58" i="6" s="1"/>
  <c r="D57" i="6"/>
  <c r="F57" i="6" s="1"/>
  <c r="F60" i="6" s="1"/>
  <c r="F54" i="6"/>
  <c r="F53" i="6"/>
  <c r="F55" i="6" s="1"/>
  <c r="D49" i="6"/>
  <c r="F49" i="6" s="1"/>
  <c r="F50" i="6" s="1"/>
  <c r="F48" i="6"/>
  <c r="F45" i="6"/>
  <c r="F44" i="6"/>
  <c r="D44" i="6"/>
  <c r="F43" i="6"/>
  <c r="F46" i="6" s="1"/>
  <c r="D43" i="6"/>
  <c r="F40" i="6"/>
  <c r="F39" i="6"/>
  <c r="F41" i="6" s="1"/>
  <c r="D39" i="6"/>
  <c r="F36" i="6"/>
  <c r="F34" i="6"/>
  <c r="D34" i="6"/>
  <c r="F33" i="6"/>
  <c r="D33" i="6"/>
  <c r="F32" i="6"/>
  <c r="D32" i="6"/>
  <c r="F31" i="6"/>
  <c r="D31" i="6"/>
  <c r="F30" i="6"/>
  <c r="D30" i="6"/>
  <c r="F29" i="6"/>
  <c r="F37" i="6" s="1"/>
  <c r="D29" i="6"/>
  <c r="D25" i="6"/>
  <c r="F25" i="6" s="1"/>
  <c r="D23" i="6"/>
  <c r="F23" i="6" s="1"/>
  <c r="D22" i="6"/>
  <c r="F22" i="6" s="1"/>
  <c r="D21" i="6"/>
  <c r="F21" i="6" s="1"/>
  <c r="D19" i="6"/>
  <c r="F19" i="6" s="1"/>
  <c r="D18" i="6"/>
  <c r="F18" i="6" s="1"/>
  <c r="D17" i="6"/>
  <c r="F17" i="6" s="1"/>
  <c r="D16" i="6"/>
  <c r="F16" i="6" s="1"/>
  <c r="F12" i="6"/>
  <c r="D10" i="6"/>
  <c r="F10" i="6" s="1"/>
  <c r="D9" i="6"/>
  <c r="F9" i="6" s="1"/>
  <c r="D8" i="6"/>
  <c r="F8" i="6" s="1"/>
  <c r="F5" i="6"/>
  <c r="F6" i="6" s="1"/>
  <c r="D59" i="5"/>
  <c r="F59" i="5" s="1"/>
  <c r="D58" i="5"/>
  <c r="F58" i="5" s="1"/>
  <c r="D57" i="5"/>
  <c r="F57" i="5" s="1"/>
  <c r="F54" i="5"/>
  <c r="F53" i="5"/>
  <c r="F55" i="5" s="1"/>
  <c r="D49" i="5"/>
  <c r="F49" i="5" s="1"/>
  <c r="F50" i="5" s="1"/>
  <c r="F48" i="5"/>
  <c r="F45" i="5"/>
  <c r="F44" i="5"/>
  <c r="D44" i="5"/>
  <c r="F43" i="5"/>
  <c r="F46" i="5" s="1"/>
  <c r="D43" i="5"/>
  <c r="F40" i="5"/>
  <c r="F39" i="5"/>
  <c r="F41" i="5" s="1"/>
  <c r="D39" i="5"/>
  <c r="F36" i="5"/>
  <c r="F34" i="5"/>
  <c r="D34" i="5"/>
  <c r="F33" i="5"/>
  <c r="D33" i="5"/>
  <c r="F32" i="5"/>
  <c r="D32" i="5"/>
  <c r="F31" i="5"/>
  <c r="D31" i="5"/>
  <c r="F30" i="5"/>
  <c r="D30" i="5"/>
  <c r="F29" i="5"/>
  <c r="F37" i="5" s="1"/>
  <c r="D29" i="5"/>
  <c r="D25" i="5"/>
  <c r="F25" i="5" s="1"/>
  <c r="D23" i="5"/>
  <c r="F23" i="5" s="1"/>
  <c r="D22" i="5"/>
  <c r="F22" i="5" s="1"/>
  <c r="D21" i="5"/>
  <c r="F21" i="5" s="1"/>
  <c r="D19" i="5"/>
  <c r="F19" i="5" s="1"/>
  <c r="D18" i="5"/>
  <c r="F18" i="5" s="1"/>
  <c r="D17" i="5"/>
  <c r="F17" i="5" s="1"/>
  <c r="D16" i="5"/>
  <c r="F16" i="5" s="1"/>
  <c r="F26" i="5" s="1"/>
  <c r="F12" i="5"/>
  <c r="D10" i="5"/>
  <c r="F10" i="5" s="1"/>
  <c r="D9" i="5"/>
  <c r="F9" i="5" s="1"/>
  <c r="D8" i="5"/>
  <c r="F8" i="5" s="1"/>
  <c r="F5" i="5"/>
  <c r="F6" i="5" s="1"/>
  <c r="D59" i="4"/>
  <c r="F59" i="4" s="1"/>
  <c r="D58" i="4"/>
  <c r="F58" i="4" s="1"/>
  <c r="D57" i="4"/>
  <c r="F57" i="4" s="1"/>
  <c r="F60" i="4" s="1"/>
  <c r="F54" i="4"/>
  <c r="F53" i="4"/>
  <c r="F55" i="4" s="1"/>
  <c r="D49" i="4"/>
  <c r="F49" i="4" s="1"/>
  <c r="F50" i="4" s="1"/>
  <c r="F48" i="4"/>
  <c r="F45" i="4"/>
  <c r="F44" i="4"/>
  <c r="D44" i="4"/>
  <c r="F43" i="4"/>
  <c r="F46" i="4" s="1"/>
  <c r="D43" i="4"/>
  <c r="F40" i="4"/>
  <c r="F39" i="4"/>
  <c r="F41" i="4" s="1"/>
  <c r="D39" i="4"/>
  <c r="F36" i="4"/>
  <c r="F34" i="4"/>
  <c r="D34" i="4"/>
  <c r="F33" i="4"/>
  <c r="D33" i="4"/>
  <c r="F32" i="4"/>
  <c r="D32" i="4"/>
  <c r="F31" i="4"/>
  <c r="D31" i="4"/>
  <c r="F30" i="4"/>
  <c r="D30" i="4"/>
  <c r="F29" i="4"/>
  <c r="F37" i="4" s="1"/>
  <c r="D29" i="4"/>
  <c r="F26" i="4"/>
  <c r="D25" i="4"/>
  <c r="D23" i="4"/>
  <c r="D22" i="4"/>
  <c r="D21" i="4"/>
  <c r="D19" i="4"/>
  <c r="D18" i="4"/>
  <c r="D17" i="4"/>
  <c r="D16" i="4"/>
  <c r="F13" i="4"/>
  <c r="D10" i="4"/>
  <c r="D9" i="4"/>
  <c r="D11" i="4" s="1"/>
  <c r="D8" i="4"/>
  <c r="F6" i="4"/>
  <c r="F60" i="1"/>
  <c r="D58" i="1"/>
  <c r="D57" i="1"/>
  <c r="F55" i="1"/>
  <c r="F50" i="1"/>
  <c r="D49" i="1"/>
  <c r="F46" i="1"/>
  <c r="D44" i="1"/>
  <c r="D59" i="1" s="1"/>
  <c r="D43" i="1"/>
  <c r="F41" i="1"/>
  <c r="D39" i="1"/>
  <c r="F37" i="1"/>
  <c r="D34" i="1"/>
  <c r="D33" i="1"/>
  <c r="D32" i="1"/>
  <c r="D31" i="1"/>
  <c r="D30" i="1"/>
  <c r="D29" i="1"/>
  <c r="F26" i="1"/>
  <c r="D25" i="1"/>
  <c r="D23" i="1"/>
  <c r="D22" i="1"/>
  <c r="D21" i="1"/>
  <c r="D19" i="1"/>
  <c r="D18" i="1"/>
  <c r="D17" i="1"/>
  <c r="D16" i="1"/>
  <c r="F13" i="1"/>
  <c r="D10" i="1"/>
  <c r="D9" i="1"/>
  <c r="D8" i="1"/>
  <c r="D11" i="1" s="1"/>
  <c r="F6" i="1"/>
  <c r="F61" i="1" s="1"/>
  <c r="F61" i="4" l="1"/>
  <c r="D11" i="5"/>
  <c r="F11" i="5" s="1"/>
  <c r="F13" i="5" s="1"/>
  <c r="F61" i="5" s="1"/>
  <c r="F60" i="5"/>
  <c r="F26" i="6"/>
  <c r="F60" i="7"/>
  <c r="D11" i="6"/>
  <c r="F11" i="6" s="1"/>
  <c r="F13" i="6" s="1"/>
  <c r="F61" i="6" s="1"/>
  <c r="D11" i="7"/>
  <c r="F11" i="7" s="1"/>
  <c r="F13" i="7" s="1"/>
  <c r="F61" i="7" s="1"/>
</calcChain>
</file>

<file path=xl/sharedStrings.xml><?xml version="1.0" encoding="utf-8"?>
<sst xmlns="http://schemas.openxmlformats.org/spreadsheetml/2006/main" count="730" uniqueCount="119">
  <si>
    <t>N°</t>
  </si>
  <si>
    <t>DESIGNATION</t>
  </si>
  <si>
    <t>Unité</t>
  </si>
  <si>
    <t>Quantité</t>
  </si>
  <si>
    <t>P. Unitaire</t>
  </si>
  <si>
    <t>P. TOTAL</t>
  </si>
  <si>
    <t>I</t>
  </si>
  <si>
    <t>TRAVAUX PREPARATOIRES</t>
  </si>
  <si>
    <t>I.1</t>
  </si>
  <si>
    <t>Installation et repli de chantier y compris la mise en place d'un bureau de chantier</t>
  </si>
  <si>
    <t>FF</t>
  </si>
  <si>
    <t xml:space="preserve">Sous total travaux préparatoires </t>
  </si>
  <si>
    <t>II</t>
  </si>
  <si>
    <t xml:space="preserve">         TERRASSEMENT</t>
  </si>
  <si>
    <t>II.1</t>
  </si>
  <si>
    <t>Fouilles en puits des semelles isolées (80 x 80 cm)</t>
  </si>
  <si>
    <t>II.2</t>
  </si>
  <si>
    <t>II.3</t>
  </si>
  <si>
    <t>Fouilles en rigole pour murs soubassements périphériques</t>
  </si>
  <si>
    <t>II.4</t>
  </si>
  <si>
    <t>Remblais autour des ouvrages enterrés</t>
  </si>
  <si>
    <t>II.5</t>
  </si>
  <si>
    <t>Remblai sous dallages</t>
  </si>
  <si>
    <t>Sous total Terrassement</t>
  </si>
  <si>
    <t>III</t>
  </si>
  <si>
    <t xml:space="preserve">          FONDATIONS</t>
  </si>
  <si>
    <t>III.1</t>
  </si>
  <si>
    <t>Béton de propreté sous :</t>
  </si>
  <si>
    <t>III.1.1</t>
  </si>
  <si>
    <t>III.1.2</t>
  </si>
  <si>
    <t>III.1.3</t>
  </si>
  <si>
    <t>Dallage bas</t>
  </si>
  <si>
    <t>III.1.4</t>
  </si>
  <si>
    <t>Sous agglos de soubassement</t>
  </si>
  <si>
    <t>III.2</t>
  </si>
  <si>
    <t>Béton armé pour:</t>
  </si>
  <si>
    <t>III.2.1</t>
  </si>
  <si>
    <t xml:space="preserve">Longrines </t>
  </si>
  <si>
    <t>III.2.2</t>
  </si>
  <si>
    <t>Poteaux en soubassement</t>
  </si>
  <si>
    <t>III.2.3</t>
  </si>
  <si>
    <t>III.3</t>
  </si>
  <si>
    <t>Maçonnerie pour :</t>
  </si>
  <si>
    <t>III.3.1</t>
  </si>
  <si>
    <t>Agglo pleines de 20*20*40</t>
  </si>
  <si>
    <t>m²</t>
  </si>
  <si>
    <t>Sous total fondations</t>
  </si>
  <si>
    <t>IV</t>
  </si>
  <si>
    <t>ELEVATION</t>
  </si>
  <si>
    <t>IV.1</t>
  </si>
  <si>
    <t>IV.1.1</t>
  </si>
  <si>
    <t>IV.1.2</t>
  </si>
  <si>
    <t>IV.1.3</t>
  </si>
  <si>
    <t>Poteaux</t>
  </si>
  <si>
    <t>IV.1.4</t>
  </si>
  <si>
    <t>linteaux/chainage de souronnement</t>
  </si>
  <si>
    <t>IV.1.5</t>
  </si>
  <si>
    <t>IV.1.6</t>
  </si>
  <si>
    <t>Chainage Haut</t>
  </si>
  <si>
    <t xml:space="preserve">Forme de pente </t>
  </si>
  <si>
    <t>IV.2</t>
  </si>
  <si>
    <t>Planchers</t>
  </si>
  <si>
    <t>IV.2.1</t>
  </si>
  <si>
    <t>Plancher en corps creux de 16+4</t>
  </si>
  <si>
    <t>Sous total élevations</t>
  </si>
  <si>
    <t>V</t>
  </si>
  <si>
    <t>Maçonnerie:</t>
  </si>
  <si>
    <t>V.1</t>
  </si>
  <si>
    <t>Agglo creux de 15*20*40</t>
  </si>
  <si>
    <t>V.2</t>
  </si>
  <si>
    <t>Gargouille  en béton</t>
  </si>
  <si>
    <t>U</t>
  </si>
  <si>
    <t>Sous total  Maçonnerie</t>
  </si>
  <si>
    <t>VI</t>
  </si>
  <si>
    <t>Enduits</t>
  </si>
  <si>
    <t>VI.1</t>
  </si>
  <si>
    <t>Enduits lisse sur les murs interieurs</t>
  </si>
  <si>
    <t>VI.2</t>
  </si>
  <si>
    <t>Enduits lisse sur les murs exterieurs</t>
  </si>
  <si>
    <t>VI.3</t>
  </si>
  <si>
    <t>Enduits sous plafond</t>
  </si>
  <si>
    <t>Sous total  Enduits</t>
  </si>
  <si>
    <t>VII</t>
  </si>
  <si>
    <t xml:space="preserve">   ETANCHEÏTE</t>
  </si>
  <si>
    <t>VII.1</t>
  </si>
  <si>
    <t>Etanchéité monocouche autoprotégée</t>
  </si>
  <si>
    <t>VII.2</t>
  </si>
  <si>
    <t>Relève d'étanchéité en monocouche avec équerre de renfort</t>
  </si>
  <si>
    <t>Sous total  ETANCHEÏTE</t>
  </si>
  <si>
    <t>VIII</t>
  </si>
  <si>
    <t>Fourniture et pose de ménuiserie métallique pour :</t>
  </si>
  <si>
    <t>VIII.1</t>
  </si>
  <si>
    <t>VIII.2</t>
  </si>
  <si>
    <t>Sous total  MENUISERIE</t>
  </si>
  <si>
    <t xml:space="preserve">PEINTURE </t>
  </si>
  <si>
    <t>Peinture vinyl mate sur plafonds</t>
  </si>
  <si>
    <t>Peinture Glycéro mate sur murs intérieurs</t>
  </si>
  <si>
    <t>Sous total  PEINTURE</t>
  </si>
  <si>
    <t>Peinture Glycéro mate sur murs extérieurs</t>
  </si>
  <si>
    <r>
      <t>m</t>
    </r>
    <r>
      <rPr>
        <vertAlign val="superscript"/>
        <sz val="11"/>
        <color theme="1"/>
        <rFont val="Arial"/>
        <family val="2"/>
      </rPr>
      <t>3</t>
    </r>
  </si>
  <si>
    <r>
      <t>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</si>
  <si>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t>VIII.3</t>
  </si>
  <si>
    <t>*</t>
  </si>
  <si>
    <t>Fouilles en puits des semelles isolées (100 x 100 cm)</t>
  </si>
  <si>
    <t>Semelles isolées (80 x 80 x 25 cm)</t>
  </si>
  <si>
    <t>Semelles isolées (100 x 100 x 25 cm)</t>
  </si>
  <si>
    <t xml:space="preserve">MENUISERIE </t>
  </si>
  <si>
    <t>Fourniture et pose de porte pleine métallique de 1.60 x 2.10 m y compris serrure, peinture et toutes sujétions de fixation.</t>
  </si>
  <si>
    <t>Fourniture et pose d'une fenêtre métallique de 1m x 1 m y compris, une grille de protection métallique et toutes sujétions de fixation.</t>
  </si>
  <si>
    <t xml:space="preserve">                                     TOTAL BATIMENT MAB</t>
  </si>
  <si>
    <t>Cadre de devis quantitatif et estimatif  pour les travaux de construction Magasin d'Aliment de Bétail dans la localité de Bassiknou</t>
  </si>
  <si>
    <t>VIIII</t>
  </si>
  <si>
    <t>VIIII.1</t>
  </si>
  <si>
    <t>VIIII.2</t>
  </si>
  <si>
    <t>VIIII.3</t>
  </si>
  <si>
    <t>Cadre de devis quantitatif et estimatif  pour les travaux de construction Magasin d'Aliment de Bétail dans la localité de Boumediene</t>
  </si>
  <si>
    <t>Cadre de devis quantitatif et estimatif  pour les travaux de construction Magasin d'Aliment de Bétail dans la localité de Abagué</t>
  </si>
  <si>
    <t>Cadre de devis quantitatif et estimatif  pour les travaux de construction Magasin d'Aliment de Bétail dans la localité de Koumneni</t>
  </si>
  <si>
    <t>Cadre de devis quantitatif et estimatif  pour les travaux de construction Magasin d'Aliment de Bétail dans la localité deDar El Kheir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</si>
</sst>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\ _€_-;\-* #,##0\ _€_-;_-* &quot;-&quot;??\ _€_-;_-@_-"/>
    <numFmt numFmtId="166" formatCode="_-* #,##0.00\ _€_-;\-* #,##0.00\ _€_-;_-* &quot;-&quot;??\ _€_-;_-@_-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Lato Medium"/>
      <family val="2"/>
    </font>
    <font>
      <b/>
      <sz val="12"/>
      <color rgb="FF000000"/>
      <name val="Lato Medium"/>
      <family val="2"/>
    </font>
    <font>
      <sz val="12"/>
      <name val="Lato Medium"/>
      <family val="2"/>
    </font>
    <font>
      <b/>
      <i/>
      <sz val="12"/>
      <color theme="1"/>
      <name val="Arial"/>
      <family val="2"/>
    </font>
    <font>
      <sz val="8"/>
      <name val="Aptos Narrow"/>
      <family val="2"/>
      <scheme val="minor"/>
    </font>
    <font>
      <vertAlign val="superscript"/>
      <sz val="11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1" applyFont="1" applyAlignment="1">
      <alignment horizontal="center" vertical="center"/>
    </xf>
    <xf numFmtId="164" fontId="0" fillId="0" borderId="0" xfId="1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164" fontId="4" fillId="2" borderId="4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164" fontId="5" fillId="0" borderId="4" xfId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64" fontId="3" fillId="2" borderId="4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164" fontId="5" fillId="0" borderId="4" xfId="1" applyFont="1" applyBorder="1" applyAlignment="1">
      <alignment horizontal="center"/>
    </xf>
    <xf numFmtId="0" fontId="0" fillId="3" borderId="0" xfId="0" applyFill="1"/>
    <xf numFmtId="164" fontId="5" fillId="3" borderId="4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center" vertical="center" wrapText="1"/>
    </xf>
    <xf numFmtId="165" fontId="9" fillId="4" borderId="4" xfId="1" applyNumberFormat="1" applyFont="1" applyFill="1" applyBorder="1" applyAlignment="1">
      <alignment vertical="center" wrapText="1"/>
    </xf>
    <xf numFmtId="165" fontId="9" fillId="4" borderId="4" xfId="1" applyNumberFormat="1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3" fontId="5" fillId="3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3" fillId="3" borderId="0" xfId="0" applyFont="1" applyFill="1" applyAlignment="1">
      <alignment horizontal="left"/>
    </xf>
    <xf numFmtId="166" fontId="13" fillId="3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499984740745262"/>
  </sheetPr>
  <dimension ref="A1:H61"/>
  <sheetViews>
    <sheetView tabSelected="1" topLeftCell="A5" zoomScale="80" zoomScaleNormal="80" workbookViewId="0">
      <selection activeCell="E57" sqref="E57:F59"/>
    </sheetView>
  </sheetViews>
  <sheetFormatPr baseColWidth="10" defaultRowHeight="14.25"/>
  <cols>
    <col min="1" max="1" width="6.5" style="1" customWidth="1"/>
    <col min="2" max="2" width="63" style="2" customWidth="1"/>
    <col min="3" max="3" width="14.5" style="1" customWidth="1"/>
    <col min="4" max="4" width="12.5" style="3" customWidth="1"/>
    <col min="5" max="5" width="17.5" style="1" customWidth="1"/>
    <col min="6" max="6" width="18.5" style="4" customWidth="1"/>
    <col min="7" max="7" width="15.125" customWidth="1"/>
    <col min="9" max="9" width="16.125" customWidth="1"/>
  </cols>
  <sheetData>
    <row r="1" spans="1:8" ht="1.5" customHeight="1"/>
    <row r="2" spans="1:8" ht="47.1" customHeight="1">
      <c r="A2" s="52" t="s">
        <v>110</v>
      </c>
      <c r="B2" s="53"/>
      <c r="C2" s="53"/>
      <c r="D2" s="53"/>
      <c r="E2" s="53"/>
      <c r="F2" s="54"/>
    </row>
    <row r="3" spans="1:8" ht="30" customHeight="1">
      <c r="A3" s="5" t="s">
        <v>0</v>
      </c>
      <c r="B3" s="6" t="s">
        <v>1</v>
      </c>
      <c r="C3" s="7" t="s">
        <v>2</v>
      </c>
      <c r="D3" s="8" t="s">
        <v>3</v>
      </c>
      <c r="E3" s="7" t="s">
        <v>4</v>
      </c>
      <c r="F3" s="8" t="s">
        <v>5</v>
      </c>
    </row>
    <row r="4" spans="1:8" ht="15.75">
      <c r="A4" s="9" t="s">
        <v>6</v>
      </c>
      <c r="B4" s="10" t="s">
        <v>7</v>
      </c>
      <c r="C4" s="11"/>
      <c r="D4" s="12"/>
      <c r="E4" s="13"/>
      <c r="F4" s="14"/>
    </row>
    <row r="5" spans="1:8" ht="33.6" customHeight="1">
      <c r="A5" s="15" t="s">
        <v>8</v>
      </c>
      <c r="B5" s="16" t="s">
        <v>9</v>
      </c>
      <c r="C5" s="17" t="s">
        <v>10</v>
      </c>
      <c r="D5" s="18">
        <v>1</v>
      </c>
      <c r="E5" s="19"/>
      <c r="F5" s="18"/>
    </row>
    <row r="6" spans="1:8" ht="15.75">
      <c r="A6" s="9"/>
      <c r="B6" s="10" t="s">
        <v>11</v>
      </c>
      <c r="C6" s="11"/>
      <c r="D6" s="12"/>
      <c r="E6" s="13"/>
      <c r="F6" s="20">
        <f>SUM(F5)</f>
        <v>0</v>
      </c>
    </row>
    <row r="7" spans="1:8" ht="15.75">
      <c r="A7" s="5" t="s">
        <v>12</v>
      </c>
      <c r="B7" s="21" t="s">
        <v>13</v>
      </c>
      <c r="C7" s="22"/>
      <c r="D7" s="23"/>
      <c r="E7" s="24"/>
      <c r="F7" s="14"/>
    </row>
    <row r="8" spans="1:8" ht="16.5">
      <c r="A8" s="15" t="s">
        <v>14</v>
      </c>
      <c r="B8" s="25" t="s">
        <v>15</v>
      </c>
      <c r="C8" s="15" t="s">
        <v>99</v>
      </c>
      <c r="D8" s="26">
        <f>0.8*0.8*1*6</f>
        <v>3.8400000000000007</v>
      </c>
      <c r="E8" s="15"/>
      <c r="F8" s="27"/>
    </row>
    <row r="9" spans="1:8" ht="16.5">
      <c r="A9" s="15" t="s">
        <v>16</v>
      </c>
      <c r="B9" s="25" t="s">
        <v>103</v>
      </c>
      <c r="C9" s="15" t="s">
        <v>99</v>
      </c>
      <c r="D9" s="26">
        <f>1*1*1*3</f>
        <v>3</v>
      </c>
      <c r="E9" s="15"/>
      <c r="F9" s="27"/>
    </row>
    <row r="10" spans="1:8" ht="16.5">
      <c r="A10" s="15" t="s">
        <v>17</v>
      </c>
      <c r="B10" s="25" t="s">
        <v>18</v>
      </c>
      <c r="C10" s="15" t="s">
        <v>100</v>
      </c>
      <c r="D10" s="18">
        <f>32*0.4*0.8</f>
        <v>10.240000000000002</v>
      </c>
      <c r="E10" s="15"/>
      <c r="F10" s="27"/>
      <c r="H10" s="28"/>
    </row>
    <row r="11" spans="1:8" ht="16.5">
      <c r="A11" s="15" t="s">
        <v>19</v>
      </c>
      <c r="B11" s="25" t="s">
        <v>20</v>
      </c>
      <c r="C11" s="15" t="s">
        <v>100</v>
      </c>
      <c r="D11" s="18">
        <f>SUM(D8:D10)-SUM(D16:D16,D19:D19,D21:D22)</f>
        <v>14.244000000000002</v>
      </c>
      <c r="E11" s="15"/>
      <c r="F11" s="27"/>
    </row>
    <row r="12" spans="1:8" ht="16.5">
      <c r="A12" s="15" t="s">
        <v>21</v>
      </c>
      <c r="B12" s="25" t="s">
        <v>22</v>
      </c>
      <c r="C12" s="15" t="s">
        <v>100</v>
      </c>
      <c r="D12" s="29">
        <v>32</v>
      </c>
      <c r="E12" s="15"/>
      <c r="F12" s="27"/>
    </row>
    <row r="13" spans="1:8" ht="15.75">
      <c r="A13" s="9"/>
      <c r="B13" s="10" t="s">
        <v>23</v>
      </c>
      <c r="C13" s="11"/>
      <c r="D13" s="12"/>
      <c r="E13" s="13"/>
      <c r="F13" s="20">
        <f>SUM(F8:F12)</f>
        <v>0</v>
      </c>
    </row>
    <row r="14" spans="1:8" ht="15.75">
      <c r="A14" s="5" t="s">
        <v>24</v>
      </c>
      <c r="B14" s="10" t="s">
        <v>25</v>
      </c>
      <c r="C14" s="11"/>
      <c r="D14" s="12"/>
      <c r="E14" s="13"/>
      <c r="F14" s="14"/>
    </row>
    <row r="15" spans="1:8" ht="15.75">
      <c r="A15" s="30" t="s">
        <v>26</v>
      </c>
      <c r="B15" s="31" t="s">
        <v>27</v>
      </c>
      <c r="C15" s="32"/>
      <c r="D15" s="33"/>
      <c r="E15" s="34"/>
      <c r="F15" s="34"/>
    </row>
    <row r="16" spans="1:8" ht="16.5">
      <c r="A16" s="15" t="s">
        <v>28</v>
      </c>
      <c r="B16" s="25" t="s">
        <v>104</v>
      </c>
      <c r="C16" s="15" t="s">
        <v>100</v>
      </c>
      <c r="D16" s="18">
        <f>(0.8*0.8*0.05)*6</f>
        <v>0.19200000000000006</v>
      </c>
      <c r="E16" s="15"/>
      <c r="F16" s="27"/>
    </row>
    <row r="17" spans="1:6" ht="16.5">
      <c r="A17" s="15" t="s">
        <v>29</v>
      </c>
      <c r="B17" s="25" t="s">
        <v>105</v>
      </c>
      <c r="C17" s="15" t="s">
        <v>100</v>
      </c>
      <c r="D17" s="18">
        <f>(1*1*0.05)*3</f>
        <v>0.15000000000000002</v>
      </c>
      <c r="E17" s="15"/>
      <c r="F17" s="27"/>
    </row>
    <row r="18" spans="1:6" ht="16.5">
      <c r="A18" s="15" t="s">
        <v>30</v>
      </c>
      <c r="B18" s="25" t="s">
        <v>31</v>
      </c>
      <c r="C18" s="15" t="s">
        <v>100</v>
      </c>
      <c r="D18" s="18">
        <f>57.62*0.05</f>
        <v>2.8810000000000002</v>
      </c>
      <c r="E18" s="15"/>
      <c r="F18" s="27"/>
    </row>
    <row r="19" spans="1:6" ht="16.5">
      <c r="A19" s="15" t="s">
        <v>32</v>
      </c>
      <c r="B19" s="25" t="s">
        <v>33</v>
      </c>
      <c r="C19" s="15" t="s">
        <v>100</v>
      </c>
      <c r="D19" s="18">
        <f>32*0.25*0.05</f>
        <v>0.4</v>
      </c>
      <c r="E19" s="15"/>
      <c r="F19" s="27"/>
    </row>
    <row r="20" spans="1:6" ht="15.75">
      <c r="A20" s="30" t="s">
        <v>34</v>
      </c>
      <c r="B20" s="31" t="s">
        <v>35</v>
      </c>
      <c r="C20" s="32"/>
      <c r="D20" s="33"/>
      <c r="E20" s="34"/>
      <c r="F20" s="34"/>
    </row>
    <row r="21" spans="1:6" ht="16.5">
      <c r="A21" s="15" t="s">
        <v>36</v>
      </c>
      <c r="B21" s="25" t="s">
        <v>37</v>
      </c>
      <c r="C21" s="15" t="s">
        <v>100</v>
      </c>
      <c r="D21" s="18">
        <f>32*0.15*0.4</f>
        <v>1.92</v>
      </c>
      <c r="E21" s="35"/>
      <c r="F21" s="27"/>
    </row>
    <row r="22" spans="1:6" ht="16.5">
      <c r="A22" s="15" t="s">
        <v>38</v>
      </c>
      <c r="B22" s="25" t="s">
        <v>39</v>
      </c>
      <c r="C22" s="15" t="s">
        <v>100</v>
      </c>
      <c r="D22" s="18">
        <f>0.2*0.2*0.9*9</f>
        <v>0.32400000000000012</v>
      </c>
      <c r="E22" s="35"/>
      <c r="F22" s="27"/>
    </row>
    <row r="23" spans="1:6" ht="16.5">
      <c r="A23" s="15" t="s">
        <v>40</v>
      </c>
      <c r="B23" s="25" t="s">
        <v>31</v>
      </c>
      <c r="C23" s="15" t="s">
        <v>100</v>
      </c>
      <c r="D23" s="18">
        <f>57.62*0.15</f>
        <v>8.6429999999999989</v>
      </c>
      <c r="E23" s="35"/>
      <c r="F23" s="27"/>
    </row>
    <row r="24" spans="1:6" ht="15.75">
      <c r="A24" s="30" t="s">
        <v>41</v>
      </c>
      <c r="B24" s="31" t="s">
        <v>42</v>
      </c>
      <c r="C24" s="32"/>
      <c r="D24" s="33"/>
      <c r="E24" s="34"/>
      <c r="F24" s="34"/>
    </row>
    <row r="25" spans="1:6">
      <c r="A25" s="15" t="s">
        <v>43</v>
      </c>
      <c r="B25" s="25" t="s">
        <v>44</v>
      </c>
      <c r="C25" s="15" t="s">
        <v>45</v>
      </c>
      <c r="D25" s="18">
        <f>32*0.8</f>
        <v>25.6</v>
      </c>
      <c r="E25" s="15"/>
      <c r="F25" s="27"/>
    </row>
    <row r="26" spans="1:6" ht="15.75">
      <c r="A26" s="5"/>
      <c r="B26" s="10" t="s">
        <v>46</v>
      </c>
      <c r="C26" s="11"/>
      <c r="D26" s="12"/>
      <c r="E26" s="13"/>
      <c r="F26" s="20">
        <f>F16+F17+F18+F19+F21+F22+F23+F25</f>
        <v>0</v>
      </c>
    </row>
    <row r="27" spans="1:6" ht="15.75">
      <c r="A27" s="5" t="s">
        <v>47</v>
      </c>
      <c r="B27" s="10" t="s">
        <v>48</v>
      </c>
      <c r="C27" s="11"/>
      <c r="D27" s="12"/>
      <c r="E27" s="11"/>
      <c r="F27" s="13"/>
    </row>
    <row r="28" spans="1:6" ht="15.75">
      <c r="A28" s="30" t="s">
        <v>49</v>
      </c>
      <c r="B28" s="31" t="s">
        <v>35</v>
      </c>
      <c r="C28" s="32"/>
      <c r="D28" s="33"/>
      <c r="E28" s="34"/>
      <c r="F28" s="34"/>
    </row>
    <row r="29" spans="1:6" ht="16.5">
      <c r="A29" s="15" t="s">
        <v>50</v>
      </c>
      <c r="B29" s="25" t="s">
        <v>104</v>
      </c>
      <c r="C29" s="15" t="s">
        <v>99</v>
      </c>
      <c r="D29" s="18">
        <f>(0.8*0.8*0.25)*6</f>
        <v>0.96000000000000019</v>
      </c>
      <c r="E29" s="35"/>
      <c r="F29" s="27"/>
    </row>
    <row r="30" spans="1:6" ht="16.5">
      <c r="A30" s="15" t="s">
        <v>51</v>
      </c>
      <c r="B30" s="25" t="s">
        <v>105</v>
      </c>
      <c r="C30" s="15" t="s">
        <v>99</v>
      </c>
      <c r="D30" s="18">
        <f>(1*1*0.25)*3</f>
        <v>0.75</v>
      </c>
      <c r="E30" s="35"/>
      <c r="F30" s="27"/>
    </row>
    <row r="31" spans="1:6" ht="16.5">
      <c r="A31" s="15" t="s">
        <v>52</v>
      </c>
      <c r="B31" s="25" t="s">
        <v>53</v>
      </c>
      <c r="C31" s="15" t="s">
        <v>100</v>
      </c>
      <c r="D31" s="29">
        <f>0.2*0.2*9*3.5</f>
        <v>1.2600000000000002</v>
      </c>
      <c r="E31" s="35"/>
      <c r="F31" s="27"/>
    </row>
    <row r="32" spans="1:6" ht="16.5">
      <c r="A32" s="15" t="s">
        <v>54</v>
      </c>
      <c r="B32" s="25" t="s">
        <v>55</v>
      </c>
      <c r="C32" s="15" t="s">
        <v>100</v>
      </c>
      <c r="D32" s="18">
        <f>32*0.15*0.15</f>
        <v>0.72</v>
      </c>
      <c r="E32" s="35"/>
      <c r="F32" s="27"/>
    </row>
    <row r="33" spans="1:6" ht="16.5">
      <c r="A33" s="15" t="s">
        <v>56</v>
      </c>
      <c r="B33" s="25" t="s">
        <v>58</v>
      </c>
      <c r="C33" s="15" t="s">
        <v>100</v>
      </c>
      <c r="D33" s="18">
        <f>32*0.15*0.4</f>
        <v>1.92</v>
      </c>
      <c r="E33" s="35"/>
      <c r="F33" s="27"/>
    </row>
    <row r="34" spans="1:6" s="28" customFormat="1" ht="16.5">
      <c r="A34" s="15" t="s">
        <v>57</v>
      </c>
      <c r="B34" s="36" t="s">
        <v>59</v>
      </c>
      <c r="C34" s="15" t="s">
        <v>100</v>
      </c>
      <c r="D34" s="29">
        <f>6*10*0.05</f>
        <v>3</v>
      </c>
      <c r="E34" s="37"/>
      <c r="F34" s="27"/>
    </row>
    <row r="35" spans="1:6" ht="15.75">
      <c r="A35" s="30" t="s">
        <v>60</v>
      </c>
      <c r="B35" s="31" t="s">
        <v>61</v>
      </c>
      <c r="C35" s="32"/>
      <c r="D35" s="33"/>
      <c r="E35" s="34"/>
      <c r="F35" s="34"/>
    </row>
    <row r="36" spans="1:6">
      <c r="A36" s="15" t="s">
        <v>62</v>
      </c>
      <c r="B36" s="25" t="s">
        <v>63</v>
      </c>
      <c r="C36" s="15" t="s">
        <v>45</v>
      </c>
      <c r="D36" s="18">
        <v>57.62</v>
      </c>
      <c r="E36" s="15"/>
      <c r="F36" s="27"/>
    </row>
    <row r="37" spans="1:6" ht="15.75">
      <c r="A37" s="5"/>
      <c r="B37" s="10" t="s">
        <v>64</v>
      </c>
      <c r="C37" s="11"/>
      <c r="D37" s="12"/>
      <c r="E37" s="13"/>
      <c r="F37" s="20">
        <f>F29+F30+F31+F32+F33+F34+F36</f>
        <v>0</v>
      </c>
    </row>
    <row r="38" spans="1:6" ht="15.75">
      <c r="A38" s="5" t="s">
        <v>65</v>
      </c>
      <c r="B38" s="10" t="s">
        <v>66</v>
      </c>
      <c r="C38" s="11"/>
      <c r="D38" s="12"/>
      <c r="E38" s="11"/>
      <c r="F38" s="13"/>
    </row>
    <row r="39" spans="1:6">
      <c r="A39" s="15" t="s">
        <v>67</v>
      </c>
      <c r="B39" s="25" t="s">
        <v>68</v>
      </c>
      <c r="C39" s="15" t="s">
        <v>45</v>
      </c>
      <c r="D39" s="18">
        <f>(10+6+10+6)*3.5</f>
        <v>112</v>
      </c>
      <c r="E39" s="15"/>
      <c r="F39" s="27"/>
    </row>
    <row r="40" spans="1:6" ht="15" customHeight="1">
      <c r="A40" s="15" t="s">
        <v>69</v>
      </c>
      <c r="B40" s="25" t="s">
        <v>70</v>
      </c>
      <c r="C40" s="15" t="s">
        <v>71</v>
      </c>
      <c r="D40" s="18">
        <v>4</v>
      </c>
      <c r="E40" s="15"/>
      <c r="F40" s="27"/>
    </row>
    <row r="41" spans="1:6" ht="15.75">
      <c r="A41" s="5"/>
      <c r="B41" s="10" t="s">
        <v>72</v>
      </c>
      <c r="C41" s="11"/>
      <c r="D41" s="12"/>
      <c r="E41" s="13"/>
      <c r="F41" s="20">
        <f>SUM(F39:F40)</f>
        <v>0</v>
      </c>
    </row>
    <row r="42" spans="1:6" ht="15.75">
      <c r="A42" s="5" t="s">
        <v>73</v>
      </c>
      <c r="B42" s="10" t="s">
        <v>74</v>
      </c>
      <c r="C42" s="11"/>
      <c r="D42" s="12"/>
      <c r="E42" s="11"/>
      <c r="F42" s="13"/>
    </row>
    <row r="43" spans="1:6" ht="15" customHeight="1">
      <c r="A43" s="15" t="s">
        <v>75</v>
      </c>
      <c r="B43" s="25" t="s">
        <v>76</v>
      </c>
      <c r="C43" s="15" t="s">
        <v>45</v>
      </c>
      <c r="D43" s="18">
        <f>((10+6+10+6))*3</f>
        <v>96</v>
      </c>
      <c r="E43" s="15"/>
      <c r="F43" s="27"/>
    </row>
    <row r="44" spans="1:6" ht="15" customHeight="1">
      <c r="A44" s="15" t="s">
        <v>77</v>
      </c>
      <c r="B44" s="25" t="s">
        <v>78</v>
      </c>
      <c r="C44" s="15" t="s">
        <v>45</v>
      </c>
      <c r="D44" s="18">
        <f>(10+6+10+6)*4</f>
        <v>128</v>
      </c>
      <c r="E44" s="15"/>
      <c r="F44" s="27"/>
    </row>
    <row r="45" spans="1:6" ht="15" customHeight="1">
      <c r="A45" s="15" t="s">
        <v>79</v>
      </c>
      <c r="B45" s="25" t="s">
        <v>80</v>
      </c>
      <c r="C45" s="15" t="s">
        <v>45</v>
      </c>
      <c r="D45" s="18">
        <v>57.48</v>
      </c>
      <c r="E45" s="15"/>
      <c r="F45" s="27"/>
    </row>
    <row r="46" spans="1:6" ht="15.75">
      <c r="A46" s="5"/>
      <c r="B46" s="10" t="s">
        <v>81</v>
      </c>
      <c r="C46" s="11"/>
      <c r="D46" s="12"/>
      <c r="E46" s="13"/>
      <c r="F46" s="20">
        <f>SUM(F43:F45)</f>
        <v>0</v>
      </c>
    </row>
    <row r="47" spans="1:6" ht="15">
      <c r="A47" s="5" t="s">
        <v>82</v>
      </c>
      <c r="B47" s="38" t="s">
        <v>83</v>
      </c>
      <c r="C47" s="39"/>
      <c r="D47" s="40"/>
      <c r="E47" s="39"/>
      <c r="F47" s="41"/>
    </row>
    <row r="48" spans="1:6">
      <c r="A48" s="15" t="s">
        <v>84</v>
      </c>
      <c r="B48" s="25" t="s">
        <v>85</v>
      </c>
      <c r="C48" s="15" t="s">
        <v>45</v>
      </c>
      <c r="D48" s="18">
        <v>57.48</v>
      </c>
      <c r="E48" s="15"/>
      <c r="F48" s="27"/>
    </row>
    <row r="49" spans="1:6" ht="27" customHeight="1">
      <c r="A49" s="15" t="s">
        <v>86</v>
      </c>
      <c r="B49" s="16" t="s">
        <v>87</v>
      </c>
      <c r="C49" s="15" t="s">
        <v>45</v>
      </c>
      <c r="D49" s="18">
        <f>(6+10)*0.75</f>
        <v>12</v>
      </c>
      <c r="E49" s="17"/>
      <c r="F49" s="27"/>
    </row>
    <row r="50" spans="1:6" ht="15.75">
      <c r="A50" s="5"/>
      <c r="B50" s="42" t="s">
        <v>88</v>
      </c>
      <c r="C50" s="43"/>
      <c r="D50" s="44"/>
      <c r="E50" s="45"/>
      <c r="F50" s="20">
        <f>SUM(F48:F49)</f>
        <v>0</v>
      </c>
    </row>
    <row r="51" spans="1:6" ht="15.75">
      <c r="A51" s="5" t="s">
        <v>89</v>
      </c>
      <c r="B51" s="10" t="s">
        <v>106</v>
      </c>
      <c r="C51" s="11"/>
      <c r="D51" s="12"/>
      <c r="E51" s="11"/>
      <c r="F51" s="13"/>
    </row>
    <row r="52" spans="1:6" ht="15.75">
      <c r="A52" s="30"/>
      <c r="B52" s="31" t="s">
        <v>90</v>
      </c>
      <c r="C52" s="32"/>
      <c r="D52" s="33"/>
      <c r="E52" s="34"/>
      <c r="F52" s="34"/>
    </row>
    <row r="53" spans="1:6" ht="32.450000000000003" customHeight="1">
      <c r="A53" s="15" t="s">
        <v>91</v>
      </c>
      <c r="B53" s="16" t="s">
        <v>107</v>
      </c>
      <c r="C53" s="17" t="s">
        <v>71</v>
      </c>
      <c r="D53" s="18">
        <v>2</v>
      </c>
      <c r="E53" s="19"/>
      <c r="F53" s="18"/>
    </row>
    <row r="54" spans="1:6" ht="28.5">
      <c r="A54" s="15" t="s">
        <v>92</v>
      </c>
      <c r="B54" s="16" t="s">
        <v>108</v>
      </c>
      <c r="C54" s="17" t="s">
        <v>71</v>
      </c>
      <c r="D54" s="18">
        <v>6</v>
      </c>
      <c r="E54" s="46"/>
      <c r="F54" s="18"/>
    </row>
    <row r="55" spans="1:6" ht="15.75">
      <c r="A55" s="5"/>
      <c r="B55" s="42" t="s">
        <v>93</v>
      </c>
      <c r="C55" s="43"/>
      <c r="D55" s="44" t="s">
        <v>102</v>
      </c>
      <c r="E55" s="45"/>
      <c r="F55" s="20">
        <f>SUM(F53:F54)</f>
        <v>0</v>
      </c>
    </row>
    <row r="56" spans="1:6" ht="15.75">
      <c r="A56" s="15" t="s">
        <v>111</v>
      </c>
      <c r="B56" s="31" t="s">
        <v>94</v>
      </c>
      <c r="C56" s="32"/>
      <c r="D56" s="33"/>
      <c r="E56" s="34"/>
      <c r="F56" s="34"/>
    </row>
    <row r="57" spans="1:6">
      <c r="A57" s="15" t="s">
        <v>112</v>
      </c>
      <c r="B57" s="16" t="s">
        <v>95</v>
      </c>
      <c r="C57" s="47" t="s">
        <v>45</v>
      </c>
      <c r="D57" s="49">
        <f>D45</f>
        <v>57.48</v>
      </c>
      <c r="E57" s="19"/>
      <c r="F57" s="18"/>
    </row>
    <row r="58" spans="1:6">
      <c r="A58" s="15" t="s">
        <v>113</v>
      </c>
      <c r="B58" s="16" t="s">
        <v>96</v>
      </c>
      <c r="C58" s="47" t="s">
        <v>45</v>
      </c>
      <c r="D58" s="48">
        <f>D43</f>
        <v>96</v>
      </c>
      <c r="E58" s="19"/>
      <c r="F58" s="18"/>
    </row>
    <row r="59" spans="1:6">
      <c r="A59" s="15" t="s">
        <v>114</v>
      </c>
      <c r="B59" s="16" t="s">
        <v>98</v>
      </c>
      <c r="C59" s="47" t="s">
        <v>45</v>
      </c>
      <c r="D59" s="49">
        <f>D44</f>
        <v>128</v>
      </c>
      <c r="E59" s="19"/>
      <c r="F59" s="18"/>
    </row>
    <row r="60" spans="1:6" ht="15.75">
      <c r="A60" s="5"/>
      <c r="B60" s="42" t="s">
        <v>97</v>
      </c>
      <c r="C60" s="43"/>
      <c r="D60" s="44"/>
      <c r="E60" s="45"/>
      <c r="F60" s="20">
        <f>SUM(F57:F59)</f>
        <v>0</v>
      </c>
    </row>
    <row r="61" spans="1:6" ht="15.6" customHeight="1">
      <c r="A61" s="38" t="s">
        <v>109</v>
      </c>
      <c r="B61" s="39"/>
      <c r="C61" s="39"/>
      <c r="D61" s="40"/>
      <c r="E61" s="41"/>
      <c r="F61" s="20">
        <f>F6+F13+F26+F37+F41+F46+F50+F55+F60</f>
        <v>0</v>
      </c>
    </row>
  </sheetData>
  <mergeCells count="1">
    <mergeCell ref="A2:F2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2" workbookViewId="0">
      <selection activeCell="E57" sqref="E57:E59"/>
    </sheetView>
  </sheetViews>
  <sheetFormatPr baseColWidth="10" defaultRowHeight="14.25"/>
  <cols>
    <col min="1" max="1" width="6.5" style="1" customWidth="1"/>
    <col min="2" max="2" width="63" style="2" customWidth="1"/>
    <col min="3" max="3" width="14.5" style="1" customWidth="1"/>
    <col min="4" max="4" width="12.5" style="3" customWidth="1"/>
    <col min="5" max="5" width="17.5" style="1" customWidth="1"/>
    <col min="6" max="6" width="18.5" style="4" customWidth="1"/>
    <col min="7" max="7" width="15.125" customWidth="1"/>
    <col min="9" max="9" width="16.125" customWidth="1"/>
  </cols>
  <sheetData>
    <row r="1" spans="1:8" ht="1.5" customHeight="1"/>
    <row r="2" spans="1:8" ht="47.1" customHeight="1">
      <c r="A2" s="52" t="s">
        <v>115</v>
      </c>
      <c r="B2" s="53"/>
      <c r="C2" s="53"/>
      <c r="D2" s="53"/>
      <c r="E2" s="53"/>
      <c r="F2" s="54"/>
    </row>
    <row r="3" spans="1:8" ht="30" customHeight="1">
      <c r="A3" s="5" t="s">
        <v>0</v>
      </c>
      <c r="B3" s="6" t="s">
        <v>1</v>
      </c>
      <c r="C3" s="7" t="s">
        <v>2</v>
      </c>
      <c r="D3" s="8" t="s">
        <v>3</v>
      </c>
      <c r="E3" s="7" t="s">
        <v>4</v>
      </c>
      <c r="F3" s="8" t="s">
        <v>5</v>
      </c>
    </row>
    <row r="4" spans="1:8" ht="15.75">
      <c r="A4" s="9" t="s">
        <v>6</v>
      </c>
      <c r="B4" s="10" t="s">
        <v>7</v>
      </c>
      <c r="C4" s="11"/>
      <c r="D4" s="12"/>
      <c r="E4" s="13"/>
      <c r="F4" s="14"/>
    </row>
    <row r="5" spans="1:8" ht="33.6" customHeight="1">
      <c r="A5" s="15" t="s">
        <v>8</v>
      </c>
      <c r="B5" s="16" t="s">
        <v>9</v>
      </c>
      <c r="C5" s="17" t="s">
        <v>10</v>
      </c>
      <c r="D5" s="18">
        <v>1</v>
      </c>
      <c r="E5" s="19"/>
      <c r="F5" s="18"/>
    </row>
    <row r="6" spans="1:8" ht="15.75">
      <c r="A6" s="9"/>
      <c r="B6" s="10" t="s">
        <v>11</v>
      </c>
      <c r="C6" s="11"/>
      <c r="D6" s="12"/>
      <c r="E6" s="13"/>
      <c r="F6" s="20">
        <f>SUM(F5)</f>
        <v>0</v>
      </c>
    </row>
    <row r="7" spans="1:8" ht="15.75">
      <c r="A7" s="5" t="s">
        <v>12</v>
      </c>
      <c r="B7" s="21" t="s">
        <v>13</v>
      </c>
      <c r="C7" s="22"/>
      <c r="D7" s="23"/>
      <c r="E7" s="24"/>
      <c r="F7" s="14"/>
    </row>
    <row r="8" spans="1:8" ht="16.5">
      <c r="A8" s="15" t="s">
        <v>14</v>
      </c>
      <c r="B8" s="25" t="s">
        <v>15</v>
      </c>
      <c r="C8" s="15" t="s">
        <v>99</v>
      </c>
      <c r="D8" s="26">
        <f>0.8*0.8*1*6</f>
        <v>3.8400000000000007</v>
      </c>
      <c r="E8" s="15"/>
      <c r="F8" s="27"/>
    </row>
    <row r="9" spans="1:8" ht="16.5">
      <c r="A9" s="15" t="s">
        <v>16</v>
      </c>
      <c r="B9" s="25" t="s">
        <v>103</v>
      </c>
      <c r="C9" s="15" t="s">
        <v>99</v>
      </c>
      <c r="D9" s="26">
        <f>1*1*1*3</f>
        <v>3</v>
      </c>
      <c r="E9" s="15"/>
      <c r="F9" s="27"/>
    </row>
    <row r="10" spans="1:8" ht="16.5">
      <c r="A10" s="15" t="s">
        <v>17</v>
      </c>
      <c r="B10" s="25" t="s">
        <v>18</v>
      </c>
      <c r="C10" s="15" t="s">
        <v>100</v>
      </c>
      <c r="D10" s="18">
        <f>32*0.4*0.8</f>
        <v>10.240000000000002</v>
      </c>
      <c r="E10" s="15"/>
      <c r="F10" s="27"/>
      <c r="H10" s="28"/>
    </row>
    <row r="11" spans="1:8" ht="16.5">
      <c r="A11" s="15" t="s">
        <v>19</v>
      </c>
      <c r="B11" s="25" t="s">
        <v>20</v>
      </c>
      <c r="C11" s="15" t="s">
        <v>100</v>
      </c>
      <c r="D11" s="18">
        <f>SUM(D8:D10)-SUM(D16:D16,D19:D19,D21:D22)</f>
        <v>14.244000000000002</v>
      </c>
      <c r="E11" s="15"/>
      <c r="F11" s="27"/>
    </row>
    <row r="12" spans="1:8" ht="16.5">
      <c r="A12" s="15" t="s">
        <v>21</v>
      </c>
      <c r="B12" s="25" t="s">
        <v>22</v>
      </c>
      <c r="C12" s="15" t="s">
        <v>100</v>
      </c>
      <c r="D12" s="29">
        <v>32</v>
      </c>
      <c r="E12" s="15"/>
      <c r="F12" s="27"/>
    </row>
    <row r="13" spans="1:8" ht="15.75">
      <c r="A13" s="9"/>
      <c r="B13" s="10" t="s">
        <v>23</v>
      </c>
      <c r="C13" s="11"/>
      <c r="D13" s="12"/>
      <c r="E13" s="13"/>
      <c r="F13" s="20">
        <f>SUM(F8:F12)</f>
        <v>0</v>
      </c>
    </row>
    <row r="14" spans="1:8" ht="15.75">
      <c r="A14" s="5" t="s">
        <v>24</v>
      </c>
      <c r="B14" s="10" t="s">
        <v>25</v>
      </c>
      <c r="C14" s="11"/>
      <c r="D14" s="12"/>
      <c r="E14" s="13"/>
      <c r="F14" s="14"/>
    </row>
    <row r="15" spans="1:8" ht="15.75">
      <c r="A15" s="30" t="s">
        <v>26</v>
      </c>
      <c r="B15" s="31" t="s">
        <v>27</v>
      </c>
      <c r="C15" s="32"/>
      <c r="D15" s="33"/>
      <c r="E15" s="34"/>
      <c r="F15" s="34"/>
    </row>
    <row r="16" spans="1:8" ht="16.5">
      <c r="A16" s="15" t="s">
        <v>28</v>
      </c>
      <c r="B16" s="25" t="s">
        <v>104</v>
      </c>
      <c r="C16" s="15" t="s">
        <v>100</v>
      </c>
      <c r="D16" s="18">
        <f>(0.8*0.8*0.05)*6</f>
        <v>0.19200000000000006</v>
      </c>
      <c r="E16" s="15"/>
      <c r="F16" s="27"/>
    </row>
    <row r="17" spans="1:6" ht="16.5">
      <c r="A17" s="15" t="s">
        <v>29</v>
      </c>
      <c r="B17" s="25" t="s">
        <v>105</v>
      </c>
      <c r="C17" s="15" t="s">
        <v>100</v>
      </c>
      <c r="D17" s="18">
        <f>(1*1*0.05)*3</f>
        <v>0.15000000000000002</v>
      </c>
      <c r="E17" s="15"/>
      <c r="F17" s="27"/>
    </row>
    <row r="18" spans="1:6" ht="16.5">
      <c r="A18" s="15" t="s">
        <v>30</v>
      </c>
      <c r="B18" s="25" t="s">
        <v>31</v>
      </c>
      <c r="C18" s="15" t="s">
        <v>100</v>
      </c>
      <c r="D18" s="18">
        <f>57.62*0.05</f>
        <v>2.8810000000000002</v>
      </c>
      <c r="E18" s="15"/>
      <c r="F18" s="27"/>
    </row>
    <row r="19" spans="1:6" ht="16.5">
      <c r="A19" s="15" t="s">
        <v>32</v>
      </c>
      <c r="B19" s="25" t="s">
        <v>33</v>
      </c>
      <c r="C19" s="15" t="s">
        <v>100</v>
      </c>
      <c r="D19" s="18">
        <f>32*0.25*0.05</f>
        <v>0.4</v>
      </c>
      <c r="E19" s="15"/>
      <c r="F19" s="27"/>
    </row>
    <row r="20" spans="1:6" ht="15.75">
      <c r="A20" s="30" t="s">
        <v>34</v>
      </c>
      <c r="B20" s="31" t="s">
        <v>35</v>
      </c>
      <c r="C20" s="32"/>
      <c r="D20" s="33"/>
      <c r="E20" s="34"/>
      <c r="F20" s="34"/>
    </row>
    <row r="21" spans="1:6" ht="16.5">
      <c r="A21" s="15" t="s">
        <v>36</v>
      </c>
      <c r="B21" s="25" t="s">
        <v>37</v>
      </c>
      <c r="C21" s="15" t="s">
        <v>100</v>
      </c>
      <c r="D21" s="18">
        <f>32*0.15*0.4</f>
        <v>1.92</v>
      </c>
      <c r="E21" s="35"/>
      <c r="F21" s="27"/>
    </row>
    <row r="22" spans="1:6" ht="16.5">
      <c r="A22" s="15" t="s">
        <v>38</v>
      </c>
      <c r="B22" s="25" t="s">
        <v>39</v>
      </c>
      <c r="C22" s="15" t="s">
        <v>100</v>
      </c>
      <c r="D22" s="18">
        <f>0.2*0.2*0.9*9</f>
        <v>0.32400000000000012</v>
      </c>
      <c r="E22" s="35"/>
      <c r="F22" s="27"/>
    </row>
    <row r="23" spans="1:6" ht="16.5">
      <c r="A23" s="15" t="s">
        <v>40</v>
      </c>
      <c r="B23" s="25" t="s">
        <v>31</v>
      </c>
      <c r="C23" s="15" t="s">
        <v>100</v>
      </c>
      <c r="D23" s="18">
        <f>57.62*0.15</f>
        <v>8.6429999999999989</v>
      </c>
      <c r="E23" s="35"/>
      <c r="F23" s="27"/>
    </row>
    <row r="24" spans="1:6" ht="15.75">
      <c r="A24" s="30" t="s">
        <v>41</v>
      </c>
      <c r="B24" s="31" t="s">
        <v>42</v>
      </c>
      <c r="C24" s="32"/>
      <c r="D24" s="33"/>
      <c r="E24" s="34"/>
      <c r="F24" s="34"/>
    </row>
    <row r="25" spans="1:6">
      <c r="A25" s="15" t="s">
        <v>43</v>
      </c>
      <c r="B25" s="25" t="s">
        <v>44</v>
      </c>
      <c r="C25" s="15" t="s">
        <v>45</v>
      </c>
      <c r="D25" s="18">
        <f>32*0.8</f>
        <v>25.6</v>
      </c>
      <c r="E25" s="15"/>
      <c r="F25" s="27"/>
    </row>
    <row r="26" spans="1:6" ht="15.75">
      <c r="A26" s="5"/>
      <c r="B26" s="10" t="s">
        <v>46</v>
      </c>
      <c r="C26" s="11"/>
      <c r="D26" s="12"/>
      <c r="E26" s="13"/>
      <c r="F26" s="20">
        <f>F16+F17+F18+F19+F21+F22+F23+F25</f>
        <v>0</v>
      </c>
    </row>
    <row r="27" spans="1:6" ht="15.75">
      <c r="A27" s="5" t="s">
        <v>47</v>
      </c>
      <c r="B27" s="10" t="s">
        <v>48</v>
      </c>
      <c r="C27" s="11"/>
      <c r="D27" s="12"/>
      <c r="E27" s="11"/>
      <c r="F27" s="13"/>
    </row>
    <row r="28" spans="1:6" ht="15.75">
      <c r="A28" s="30" t="s">
        <v>49</v>
      </c>
      <c r="B28" s="31" t="s">
        <v>35</v>
      </c>
      <c r="C28" s="32"/>
      <c r="D28" s="33"/>
      <c r="E28" s="34"/>
      <c r="F28" s="34"/>
    </row>
    <row r="29" spans="1:6" ht="16.5">
      <c r="A29" s="15" t="s">
        <v>50</v>
      </c>
      <c r="B29" s="25" t="s">
        <v>104</v>
      </c>
      <c r="C29" s="15" t="s">
        <v>99</v>
      </c>
      <c r="D29" s="18">
        <f>(0.8*0.8*0.25)*6</f>
        <v>0.96000000000000019</v>
      </c>
      <c r="E29" s="35"/>
      <c r="F29" s="27">
        <f>D29*E29</f>
        <v>0</v>
      </c>
    </row>
    <row r="30" spans="1:6" ht="16.5">
      <c r="A30" s="15" t="s">
        <v>51</v>
      </c>
      <c r="B30" s="25" t="s">
        <v>105</v>
      </c>
      <c r="C30" s="15" t="s">
        <v>99</v>
      </c>
      <c r="D30" s="18">
        <f>(1*1*0.25)*3</f>
        <v>0.75</v>
      </c>
      <c r="E30" s="35"/>
      <c r="F30" s="27">
        <f t="shared" ref="F30:F34" si="0">D30*E30</f>
        <v>0</v>
      </c>
    </row>
    <row r="31" spans="1:6" ht="16.5">
      <c r="A31" s="15" t="s">
        <v>52</v>
      </c>
      <c r="B31" s="25" t="s">
        <v>53</v>
      </c>
      <c r="C31" s="15" t="s">
        <v>100</v>
      </c>
      <c r="D31" s="29">
        <f>0.2*0.2*9*3.5</f>
        <v>1.2600000000000002</v>
      </c>
      <c r="E31" s="35"/>
      <c r="F31" s="27">
        <f t="shared" si="0"/>
        <v>0</v>
      </c>
    </row>
    <row r="32" spans="1:6" ht="16.5">
      <c r="A32" s="15" t="s">
        <v>54</v>
      </c>
      <c r="B32" s="25" t="s">
        <v>55</v>
      </c>
      <c r="C32" s="15" t="s">
        <v>100</v>
      </c>
      <c r="D32" s="18">
        <f>32*0.15*0.15</f>
        <v>0.72</v>
      </c>
      <c r="E32" s="35"/>
      <c r="F32" s="27">
        <f t="shared" si="0"/>
        <v>0</v>
      </c>
    </row>
    <row r="33" spans="1:6" ht="16.5">
      <c r="A33" s="15" t="s">
        <v>56</v>
      </c>
      <c r="B33" s="25" t="s">
        <v>58</v>
      </c>
      <c r="C33" s="15" t="s">
        <v>100</v>
      </c>
      <c r="D33" s="18">
        <f>32*0.15*0.4</f>
        <v>1.92</v>
      </c>
      <c r="E33" s="35"/>
      <c r="F33" s="27">
        <f t="shared" si="0"/>
        <v>0</v>
      </c>
    </row>
    <row r="34" spans="1:6" s="28" customFormat="1" ht="16.5">
      <c r="A34" s="15" t="s">
        <v>57</v>
      </c>
      <c r="B34" s="36" t="s">
        <v>59</v>
      </c>
      <c r="C34" s="15" t="s">
        <v>100</v>
      </c>
      <c r="D34" s="29">
        <f>6*10*0.05</f>
        <v>3</v>
      </c>
      <c r="E34" s="37"/>
      <c r="F34" s="27">
        <f t="shared" si="0"/>
        <v>0</v>
      </c>
    </row>
    <row r="35" spans="1:6" ht="15.75">
      <c r="A35" s="30" t="s">
        <v>60</v>
      </c>
      <c r="B35" s="31" t="s">
        <v>61</v>
      </c>
      <c r="C35" s="32"/>
      <c r="D35" s="33"/>
      <c r="E35" s="34"/>
      <c r="F35" s="34"/>
    </row>
    <row r="36" spans="1:6">
      <c r="A36" s="15" t="s">
        <v>62</v>
      </c>
      <c r="B36" s="25" t="s">
        <v>63</v>
      </c>
      <c r="C36" s="15" t="s">
        <v>45</v>
      </c>
      <c r="D36" s="18">
        <v>57.62</v>
      </c>
      <c r="E36" s="15"/>
      <c r="F36" s="27">
        <f>D36*E36</f>
        <v>0</v>
      </c>
    </row>
    <row r="37" spans="1:6" ht="15.75">
      <c r="A37" s="5"/>
      <c r="B37" s="10" t="s">
        <v>64</v>
      </c>
      <c r="C37" s="11"/>
      <c r="D37" s="12"/>
      <c r="E37" s="13"/>
      <c r="F37" s="20">
        <f>F29+F30+F31+F32+F33+F34+F36</f>
        <v>0</v>
      </c>
    </row>
    <row r="38" spans="1:6" ht="15.75">
      <c r="A38" s="5" t="s">
        <v>65</v>
      </c>
      <c r="B38" s="10" t="s">
        <v>66</v>
      </c>
      <c r="C38" s="11"/>
      <c r="D38" s="12"/>
      <c r="E38" s="11"/>
      <c r="F38" s="13"/>
    </row>
    <row r="39" spans="1:6">
      <c r="A39" s="15" t="s">
        <v>67</v>
      </c>
      <c r="B39" s="25" t="s">
        <v>68</v>
      </c>
      <c r="C39" s="15" t="s">
        <v>45</v>
      </c>
      <c r="D39" s="18">
        <f>(10+6+10+6)*3.5</f>
        <v>112</v>
      </c>
      <c r="E39" s="15"/>
      <c r="F39" s="27">
        <f>D39*E39</f>
        <v>0</v>
      </c>
    </row>
    <row r="40" spans="1:6" ht="15" customHeight="1">
      <c r="A40" s="15" t="s">
        <v>69</v>
      </c>
      <c r="B40" s="25" t="s">
        <v>70</v>
      </c>
      <c r="C40" s="15" t="s">
        <v>71</v>
      </c>
      <c r="D40" s="18">
        <v>4</v>
      </c>
      <c r="E40" s="15"/>
      <c r="F40" s="27">
        <f>D40*E40</f>
        <v>0</v>
      </c>
    </row>
    <row r="41" spans="1:6" ht="15.75">
      <c r="A41" s="5"/>
      <c r="B41" s="10" t="s">
        <v>72</v>
      </c>
      <c r="C41" s="11"/>
      <c r="D41" s="12"/>
      <c r="E41" s="13"/>
      <c r="F41" s="20">
        <f>SUM(F39:F40)</f>
        <v>0</v>
      </c>
    </row>
    <row r="42" spans="1:6" ht="15.75">
      <c r="A42" s="5" t="s">
        <v>73</v>
      </c>
      <c r="B42" s="10" t="s">
        <v>74</v>
      </c>
      <c r="C42" s="11"/>
      <c r="D42" s="12"/>
      <c r="E42" s="11"/>
      <c r="F42" s="13"/>
    </row>
    <row r="43" spans="1:6" ht="15" customHeight="1">
      <c r="A43" s="15" t="s">
        <v>75</v>
      </c>
      <c r="B43" s="25" t="s">
        <v>76</v>
      </c>
      <c r="C43" s="15" t="s">
        <v>45</v>
      </c>
      <c r="D43" s="18">
        <f>((10+6+10+6))*3</f>
        <v>96</v>
      </c>
      <c r="E43" s="15"/>
      <c r="F43" s="27">
        <f>D43*E43</f>
        <v>0</v>
      </c>
    </row>
    <row r="44" spans="1:6" ht="15" customHeight="1">
      <c r="A44" s="15" t="s">
        <v>77</v>
      </c>
      <c r="B44" s="25" t="s">
        <v>78</v>
      </c>
      <c r="C44" s="15" t="s">
        <v>45</v>
      </c>
      <c r="D44" s="18">
        <f>(10+6+10+6)*4</f>
        <v>128</v>
      </c>
      <c r="E44" s="15"/>
      <c r="F44" s="27">
        <f t="shared" ref="F44:F45" si="1">D44*E44</f>
        <v>0</v>
      </c>
    </row>
    <row r="45" spans="1:6" ht="15" customHeight="1">
      <c r="A45" s="15" t="s">
        <v>79</v>
      </c>
      <c r="B45" s="25" t="s">
        <v>80</v>
      </c>
      <c r="C45" s="15" t="s">
        <v>45</v>
      </c>
      <c r="D45" s="18">
        <v>57.48</v>
      </c>
      <c r="E45" s="15"/>
      <c r="F45" s="27">
        <f t="shared" si="1"/>
        <v>0</v>
      </c>
    </row>
    <row r="46" spans="1:6" ht="15.75">
      <c r="A46" s="5"/>
      <c r="B46" s="10" t="s">
        <v>81</v>
      </c>
      <c r="C46" s="11"/>
      <c r="D46" s="12"/>
      <c r="E46" s="13"/>
      <c r="F46" s="20">
        <f>SUM(F43:F45)</f>
        <v>0</v>
      </c>
    </row>
    <row r="47" spans="1:6" ht="15">
      <c r="A47" s="5" t="s">
        <v>82</v>
      </c>
      <c r="B47" s="38" t="s">
        <v>83</v>
      </c>
      <c r="C47" s="39"/>
      <c r="D47" s="40"/>
      <c r="E47" s="39"/>
      <c r="F47" s="41"/>
    </row>
    <row r="48" spans="1:6">
      <c r="A48" s="15" t="s">
        <v>84</v>
      </c>
      <c r="B48" s="25" t="s">
        <v>85</v>
      </c>
      <c r="C48" s="15" t="s">
        <v>45</v>
      </c>
      <c r="D48" s="18">
        <v>57.48</v>
      </c>
      <c r="E48" s="15"/>
      <c r="F48" s="27">
        <f>D48*E48</f>
        <v>0</v>
      </c>
    </row>
    <row r="49" spans="1:6" ht="27" customHeight="1">
      <c r="A49" s="15" t="s">
        <v>86</v>
      </c>
      <c r="B49" s="16" t="s">
        <v>87</v>
      </c>
      <c r="C49" s="15" t="s">
        <v>45</v>
      </c>
      <c r="D49" s="18">
        <f>(6+10)*0.75</f>
        <v>12</v>
      </c>
      <c r="E49" s="17"/>
      <c r="F49" s="27">
        <f t="shared" ref="F49" si="2">D49*E49</f>
        <v>0</v>
      </c>
    </row>
    <row r="50" spans="1:6" ht="15.75">
      <c r="A50" s="5"/>
      <c r="B50" s="42" t="s">
        <v>88</v>
      </c>
      <c r="C50" s="43"/>
      <c r="D50" s="44"/>
      <c r="E50" s="45"/>
      <c r="F50" s="20">
        <f>SUM(F48:F49)</f>
        <v>0</v>
      </c>
    </row>
    <row r="51" spans="1:6" ht="15.75">
      <c r="A51" s="5" t="s">
        <v>89</v>
      </c>
      <c r="B51" s="10" t="s">
        <v>106</v>
      </c>
      <c r="C51" s="11"/>
      <c r="D51" s="12"/>
      <c r="E51" s="11"/>
      <c r="F51" s="13"/>
    </row>
    <row r="52" spans="1:6" ht="15.75">
      <c r="A52" s="30"/>
      <c r="B52" s="31" t="s">
        <v>90</v>
      </c>
      <c r="C52" s="32"/>
      <c r="D52" s="33"/>
      <c r="E52" s="34"/>
      <c r="F52" s="34"/>
    </row>
    <row r="53" spans="1:6" ht="32.450000000000003" customHeight="1">
      <c r="A53" s="15" t="s">
        <v>91</v>
      </c>
      <c r="B53" s="16" t="s">
        <v>107</v>
      </c>
      <c r="C53" s="17" t="s">
        <v>71</v>
      </c>
      <c r="D53" s="18">
        <v>2</v>
      </c>
      <c r="E53" s="19"/>
      <c r="F53" s="18">
        <f>D53*E53</f>
        <v>0</v>
      </c>
    </row>
    <row r="54" spans="1:6" ht="28.5">
      <c r="A54" s="15" t="s">
        <v>101</v>
      </c>
      <c r="B54" s="16" t="s">
        <v>108</v>
      </c>
      <c r="C54" s="17" t="s">
        <v>71</v>
      </c>
      <c r="D54" s="18">
        <v>6</v>
      </c>
      <c r="E54" s="46"/>
      <c r="F54" s="18">
        <f t="shared" ref="F54" si="3">D54*E54</f>
        <v>0</v>
      </c>
    </row>
    <row r="55" spans="1:6" ht="15.75">
      <c r="A55" s="5"/>
      <c r="B55" s="42" t="s">
        <v>93</v>
      </c>
      <c r="C55" s="43"/>
      <c r="D55" s="44" t="s">
        <v>102</v>
      </c>
      <c r="E55" s="45"/>
      <c r="F55" s="20">
        <f>SUM(F53:F54)</f>
        <v>0</v>
      </c>
    </row>
    <row r="56" spans="1:6" ht="15.75">
      <c r="A56" s="15" t="s">
        <v>111</v>
      </c>
      <c r="B56" s="31" t="s">
        <v>94</v>
      </c>
      <c r="C56" s="32"/>
      <c r="D56" s="33"/>
      <c r="E56" s="34"/>
      <c r="F56" s="34"/>
    </row>
    <row r="57" spans="1:6">
      <c r="A57" s="15" t="s">
        <v>112</v>
      </c>
      <c r="B57" s="16" t="s">
        <v>95</v>
      </c>
      <c r="C57" s="47" t="s">
        <v>45</v>
      </c>
      <c r="D57" s="49">
        <f>D45</f>
        <v>57.48</v>
      </c>
      <c r="E57" s="19"/>
      <c r="F57" s="18">
        <f>D57*E57</f>
        <v>0</v>
      </c>
    </row>
    <row r="58" spans="1:6">
      <c r="A58" s="15" t="s">
        <v>113</v>
      </c>
      <c r="B58" s="16" t="s">
        <v>96</v>
      </c>
      <c r="C58" s="47" t="s">
        <v>45</v>
      </c>
      <c r="D58" s="48">
        <f>D43</f>
        <v>96</v>
      </c>
      <c r="E58" s="19"/>
      <c r="F58" s="18">
        <f t="shared" ref="F58:F59" si="4">D58*E58</f>
        <v>0</v>
      </c>
    </row>
    <row r="59" spans="1:6">
      <c r="A59" s="15" t="s">
        <v>114</v>
      </c>
      <c r="B59" s="16" t="s">
        <v>98</v>
      </c>
      <c r="C59" s="47" t="s">
        <v>45</v>
      </c>
      <c r="D59" s="49">
        <f>D44</f>
        <v>128</v>
      </c>
      <c r="E59" s="19"/>
      <c r="F59" s="18">
        <f t="shared" si="4"/>
        <v>0</v>
      </c>
    </row>
    <row r="60" spans="1:6" ht="15.75">
      <c r="A60" s="5"/>
      <c r="B60" s="42" t="s">
        <v>97</v>
      </c>
      <c r="C60" s="43"/>
      <c r="D60" s="44"/>
      <c r="E60" s="45"/>
      <c r="F60" s="20">
        <f>SUM(F57:F59)</f>
        <v>0</v>
      </c>
    </row>
    <row r="61" spans="1:6" ht="15.6" customHeight="1">
      <c r="A61" s="38" t="s">
        <v>109</v>
      </c>
      <c r="B61" s="39"/>
      <c r="C61" s="39"/>
      <c r="D61" s="40"/>
      <c r="E61" s="41"/>
      <c r="F61" s="20">
        <f>F6+F13+F26+F37+F41+F46+F50+F55+F60</f>
        <v>0</v>
      </c>
    </row>
  </sheetData>
  <mergeCells count="1">
    <mergeCell ref="A2:F2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E57" sqref="E57:E59"/>
    </sheetView>
  </sheetViews>
  <sheetFormatPr baseColWidth="10" defaultRowHeight="14.25"/>
  <cols>
    <col min="1" max="1" width="6.5" style="1" customWidth="1"/>
    <col min="2" max="2" width="63" style="2" customWidth="1"/>
    <col min="3" max="3" width="14.5" style="1" customWidth="1"/>
    <col min="4" max="4" width="12.5" style="3" customWidth="1"/>
    <col min="5" max="5" width="17.5" style="1" customWidth="1"/>
    <col min="6" max="6" width="18.5" style="4" customWidth="1"/>
    <col min="7" max="7" width="15.125" customWidth="1"/>
    <col min="9" max="9" width="16.125" customWidth="1"/>
  </cols>
  <sheetData>
    <row r="1" spans="1:8" ht="1.5" customHeight="1"/>
    <row r="2" spans="1:8" ht="47.1" customHeight="1">
      <c r="A2" s="52" t="s">
        <v>116</v>
      </c>
      <c r="B2" s="53"/>
      <c r="C2" s="53"/>
      <c r="D2" s="53"/>
      <c r="E2" s="53"/>
      <c r="F2" s="54"/>
    </row>
    <row r="3" spans="1:8" ht="30" customHeight="1">
      <c r="A3" s="5" t="s">
        <v>0</v>
      </c>
      <c r="B3" s="6" t="s">
        <v>1</v>
      </c>
      <c r="C3" s="7" t="s">
        <v>2</v>
      </c>
      <c r="D3" s="8" t="s">
        <v>3</v>
      </c>
      <c r="E3" s="7" t="s">
        <v>4</v>
      </c>
      <c r="F3" s="8" t="s">
        <v>5</v>
      </c>
    </row>
    <row r="4" spans="1:8" ht="15.75">
      <c r="A4" s="9" t="s">
        <v>6</v>
      </c>
      <c r="B4" s="10" t="s">
        <v>7</v>
      </c>
      <c r="C4" s="11"/>
      <c r="D4" s="12"/>
      <c r="E4" s="13"/>
      <c r="F4" s="14"/>
    </row>
    <row r="5" spans="1:8" ht="33.6" customHeight="1">
      <c r="A5" s="15" t="s">
        <v>8</v>
      </c>
      <c r="B5" s="16" t="s">
        <v>9</v>
      </c>
      <c r="C5" s="17" t="s">
        <v>10</v>
      </c>
      <c r="D5" s="18">
        <v>1</v>
      </c>
      <c r="E5" s="19"/>
      <c r="F5" s="18">
        <f>E5*D5</f>
        <v>0</v>
      </c>
    </row>
    <row r="6" spans="1:8" ht="15.75">
      <c r="A6" s="9"/>
      <c r="B6" s="10" t="s">
        <v>11</v>
      </c>
      <c r="C6" s="11"/>
      <c r="D6" s="12"/>
      <c r="E6" s="13"/>
      <c r="F6" s="20">
        <f>SUM(F5)</f>
        <v>0</v>
      </c>
    </row>
    <row r="7" spans="1:8" ht="15.75">
      <c r="A7" s="5" t="s">
        <v>12</v>
      </c>
      <c r="B7" s="21" t="s">
        <v>13</v>
      </c>
      <c r="C7" s="22"/>
      <c r="D7" s="23"/>
      <c r="E7" s="24"/>
      <c r="F7" s="14"/>
    </row>
    <row r="8" spans="1:8" ht="16.5">
      <c r="A8" s="15" t="s">
        <v>14</v>
      </c>
      <c r="B8" s="25" t="s">
        <v>15</v>
      </c>
      <c r="C8" s="15" t="s">
        <v>99</v>
      </c>
      <c r="D8" s="26">
        <f>0.8*0.8*1*6</f>
        <v>3.8400000000000007</v>
      </c>
      <c r="E8" s="15"/>
      <c r="F8" s="27">
        <f>D8*E8</f>
        <v>0</v>
      </c>
    </row>
    <row r="9" spans="1:8" ht="16.5">
      <c r="A9" s="15" t="s">
        <v>16</v>
      </c>
      <c r="B9" s="25" t="s">
        <v>103</v>
      </c>
      <c r="C9" s="15" t="s">
        <v>99</v>
      </c>
      <c r="D9" s="26">
        <f>1*1*1*3</f>
        <v>3</v>
      </c>
      <c r="E9" s="15"/>
      <c r="F9" s="27">
        <f t="shared" ref="F9:F12" si="0">D9*E9</f>
        <v>0</v>
      </c>
    </row>
    <row r="10" spans="1:8" ht="16.5">
      <c r="A10" s="15" t="s">
        <v>17</v>
      </c>
      <c r="B10" s="25" t="s">
        <v>18</v>
      </c>
      <c r="C10" s="15" t="s">
        <v>100</v>
      </c>
      <c r="D10" s="18">
        <f>32*0.4*0.8</f>
        <v>10.240000000000002</v>
      </c>
      <c r="E10" s="15"/>
      <c r="F10" s="27">
        <f t="shared" si="0"/>
        <v>0</v>
      </c>
      <c r="H10" s="28"/>
    </row>
    <row r="11" spans="1:8" ht="16.5">
      <c r="A11" s="15" t="s">
        <v>19</v>
      </c>
      <c r="B11" s="25" t="s">
        <v>20</v>
      </c>
      <c r="C11" s="15" t="s">
        <v>100</v>
      </c>
      <c r="D11" s="18">
        <f>SUM(D8:D10)-SUM(D16:D16,D19:D19,D21:D22)</f>
        <v>14.244000000000002</v>
      </c>
      <c r="E11" s="15"/>
      <c r="F11" s="27">
        <f t="shared" si="0"/>
        <v>0</v>
      </c>
    </row>
    <row r="12" spans="1:8" ht="16.5">
      <c r="A12" s="15" t="s">
        <v>21</v>
      </c>
      <c r="B12" s="25" t="s">
        <v>22</v>
      </c>
      <c r="C12" s="15" t="s">
        <v>100</v>
      </c>
      <c r="D12" s="29">
        <v>32</v>
      </c>
      <c r="E12" s="15"/>
      <c r="F12" s="27">
        <f t="shared" si="0"/>
        <v>0</v>
      </c>
    </row>
    <row r="13" spans="1:8" ht="15.75">
      <c r="A13" s="9"/>
      <c r="B13" s="10" t="s">
        <v>23</v>
      </c>
      <c r="C13" s="11"/>
      <c r="D13" s="12"/>
      <c r="E13" s="13"/>
      <c r="F13" s="20">
        <f>SUM(F8:F12)</f>
        <v>0</v>
      </c>
    </row>
    <row r="14" spans="1:8" ht="15.75">
      <c r="A14" s="5" t="s">
        <v>24</v>
      </c>
      <c r="B14" s="10" t="s">
        <v>25</v>
      </c>
      <c r="C14" s="11"/>
      <c r="D14" s="12"/>
      <c r="E14" s="13"/>
      <c r="F14" s="14"/>
    </row>
    <row r="15" spans="1:8" ht="15.75">
      <c r="A15" s="30" t="s">
        <v>26</v>
      </c>
      <c r="B15" s="31" t="s">
        <v>27</v>
      </c>
      <c r="C15" s="32"/>
      <c r="D15" s="33"/>
      <c r="E15" s="34"/>
      <c r="F15" s="34"/>
    </row>
    <row r="16" spans="1:8" ht="16.5">
      <c r="A16" s="15" t="s">
        <v>28</v>
      </c>
      <c r="B16" s="25" t="s">
        <v>104</v>
      </c>
      <c r="C16" s="15" t="s">
        <v>100</v>
      </c>
      <c r="D16" s="18">
        <f>(0.8*0.8*0.05)*6</f>
        <v>0.19200000000000006</v>
      </c>
      <c r="E16" s="15"/>
      <c r="F16" s="27">
        <f>D16*E16</f>
        <v>0</v>
      </c>
    </row>
    <row r="17" spans="1:6" ht="16.5">
      <c r="A17" s="15" t="s">
        <v>29</v>
      </c>
      <c r="B17" s="25" t="s">
        <v>105</v>
      </c>
      <c r="C17" s="15" t="s">
        <v>100</v>
      </c>
      <c r="D17" s="18">
        <f>(1*1*0.05)*3</f>
        <v>0.15000000000000002</v>
      </c>
      <c r="E17" s="15"/>
      <c r="F17" s="27">
        <f t="shared" ref="F17:F19" si="1">D17*E17</f>
        <v>0</v>
      </c>
    </row>
    <row r="18" spans="1:6" ht="16.5">
      <c r="A18" s="15" t="s">
        <v>30</v>
      </c>
      <c r="B18" s="25" t="s">
        <v>31</v>
      </c>
      <c r="C18" s="15" t="s">
        <v>100</v>
      </c>
      <c r="D18" s="18">
        <f>57.62*0.05</f>
        <v>2.8810000000000002</v>
      </c>
      <c r="E18" s="15"/>
      <c r="F18" s="27">
        <f t="shared" si="1"/>
        <v>0</v>
      </c>
    </row>
    <row r="19" spans="1:6" ht="16.5">
      <c r="A19" s="15" t="s">
        <v>32</v>
      </c>
      <c r="B19" s="25" t="s">
        <v>33</v>
      </c>
      <c r="C19" s="15" t="s">
        <v>100</v>
      </c>
      <c r="D19" s="18">
        <f>32*0.25*0.05</f>
        <v>0.4</v>
      </c>
      <c r="E19" s="15"/>
      <c r="F19" s="27">
        <f t="shared" si="1"/>
        <v>0</v>
      </c>
    </row>
    <row r="20" spans="1:6" ht="15.75">
      <c r="A20" s="30" t="s">
        <v>34</v>
      </c>
      <c r="B20" s="31" t="s">
        <v>35</v>
      </c>
      <c r="C20" s="32"/>
      <c r="D20" s="33"/>
      <c r="E20" s="34"/>
      <c r="F20" s="34"/>
    </row>
    <row r="21" spans="1:6" ht="16.5">
      <c r="A21" s="15" t="s">
        <v>36</v>
      </c>
      <c r="B21" s="25" t="s">
        <v>37</v>
      </c>
      <c r="C21" s="15" t="s">
        <v>100</v>
      </c>
      <c r="D21" s="18">
        <f>32*0.15*0.4</f>
        <v>1.92</v>
      </c>
      <c r="E21" s="35"/>
      <c r="F21" s="27">
        <f>D21*E21</f>
        <v>0</v>
      </c>
    </row>
    <row r="22" spans="1:6" ht="16.5">
      <c r="A22" s="15" t="s">
        <v>38</v>
      </c>
      <c r="B22" s="25" t="s">
        <v>39</v>
      </c>
      <c r="C22" s="15" t="s">
        <v>100</v>
      </c>
      <c r="D22" s="18">
        <f>0.2*0.2*0.9*9</f>
        <v>0.32400000000000012</v>
      </c>
      <c r="E22" s="35"/>
      <c r="F22" s="27">
        <f t="shared" ref="F22:F23" si="2">D22*E22</f>
        <v>0</v>
      </c>
    </row>
    <row r="23" spans="1:6" ht="16.5">
      <c r="A23" s="15" t="s">
        <v>40</v>
      </c>
      <c r="B23" s="25" t="s">
        <v>31</v>
      </c>
      <c r="C23" s="15" t="s">
        <v>100</v>
      </c>
      <c r="D23" s="18">
        <f>57.62*0.15</f>
        <v>8.6429999999999989</v>
      </c>
      <c r="E23" s="35"/>
      <c r="F23" s="27">
        <f t="shared" si="2"/>
        <v>0</v>
      </c>
    </row>
    <row r="24" spans="1:6" ht="15.75">
      <c r="A24" s="30" t="s">
        <v>41</v>
      </c>
      <c r="B24" s="31" t="s">
        <v>42</v>
      </c>
      <c r="C24" s="32"/>
      <c r="D24" s="33"/>
      <c r="E24" s="34"/>
      <c r="F24" s="34"/>
    </row>
    <row r="25" spans="1:6">
      <c r="A25" s="15" t="s">
        <v>43</v>
      </c>
      <c r="B25" s="25" t="s">
        <v>44</v>
      </c>
      <c r="C25" s="15" t="s">
        <v>45</v>
      </c>
      <c r="D25" s="18">
        <f>32*0.8</f>
        <v>25.6</v>
      </c>
      <c r="E25" s="15"/>
      <c r="F25" s="27">
        <f>D25*E25</f>
        <v>0</v>
      </c>
    </row>
    <row r="26" spans="1:6" ht="15.75">
      <c r="A26" s="5"/>
      <c r="B26" s="10" t="s">
        <v>46</v>
      </c>
      <c r="C26" s="11"/>
      <c r="D26" s="12"/>
      <c r="E26" s="13"/>
      <c r="F26" s="20">
        <f>F16+F17+F18+F19+F21+F22+F23+F25</f>
        <v>0</v>
      </c>
    </row>
    <row r="27" spans="1:6" ht="15.75">
      <c r="A27" s="5" t="s">
        <v>47</v>
      </c>
      <c r="B27" s="10" t="s">
        <v>48</v>
      </c>
      <c r="C27" s="11"/>
      <c r="D27" s="12"/>
      <c r="E27" s="11"/>
      <c r="F27" s="13"/>
    </row>
    <row r="28" spans="1:6" ht="15.75">
      <c r="A28" s="30" t="s">
        <v>49</v>
      </c>
      <c r="B28" s="31" t="s">
        <v>35</v>
      </c>
      <c r="C28" s="32"/>
      <c r="D28" s="33"/>
      <c r="E28" s="34"/>
      <c r="F28" s="34"/>
    </row>
    <row r="29" spans="1:6" ht="16.5">
      <c r="A29" s="15" t="s">
        <v>50</v>
      </c>
      <c r="B29" s="25" t="s">
        <v>104</v>
      </c>
      <c r="C29" s="15" t="s">
        <v>99</v>
      </c>
      <c r="D29" s="18">
        <f>(0.8*0.8*0.25)*6</f>
        <v>0.96000000000000019</v>
      </c>
      <c r="E29" s="35"/>
      <c r="F29" s="27">
        <f>D29*E29</f>
        <v>0</v>
      </c>
    </row>
    <row r="30" spans="1:6" ht="16.5">
      <c r="A30" s="15" t="s">
        <v>51</v>
      </c>
      <c r="B30" s="25" t="s">
        <v>105</v>
      </c>
      <c r="C30" s="15" t="s">
        <v>99</v>
      </c>
      <c r="D30" s="18">
        <f>(1*1*0.25)*3</f>
        <v>0.75</v>
      </c>
      <c r="E30" s="35"/>
      <c r="F30" s="27">
        <f t="shared" ref="F30:F34" si="3">D30*E30</f>
        <v>0</v>
      </c>
    </row>
    <row r="31" spans="1:6" ht="16.5">
      <c r="A31" s="15" t="s">
        <v>52</v>
      </c>
      <c r="B31" s="25" t="s">
        <v>53</v>
      </c>
      <c r="C31" s="15" t="s">
        <v>100</v>
      </c>
      <c r="D31" s="29">
        <f>0.2*0.2*9*3.5</f>
        <v>1.2600000000000002</v>
      </c>
      <c r="E31" s="35"/>
      <c r="F31" s="27">
        <f t="shared" si="3"/>
        <v>0</v>
      </c>
    </row>
    <row r="32" spans="1:6" ht="16.5">
      <c r="A32" s="15" t="s">
        <v>54</v>
      </c>
      <c r="B32" s="25" t="s">
        <v>55</v>
      </c>
      <c r="C32" s="15" t="s">
        <v>100</v>
      </c>
      <c r="D32" s="18">
        <f>32*0.15*0.15</f>
        <v>0.72</v>
      </c>
      <c r="E32" s="35"/>
      <c r="F32" s="27">
        <f t="shared" si="3"/>
        <v>0</v>
      </c>
    </row>
    <row r="33" spans="1:6" ht="16.5">
      <c r="A33" s="15" t="s">
        <v>56</v>
      </c>
      <c r="B33" s="25" t="s">
        <v>58</v>
      </c>
      <c r="C33" s="15" t="s">
        <v>100</v>
      </c>
      <c r="D33" s="18">
        <f>32*0.15*0.4</f>
        <v>1.92</v>
      </c>
      <c r="E33" s="35"/>
      <c r="F33" s="27">
        <f t="shared" si="3"/>
        <v>0</v>
      </c>
    </row>
    <row r="34" spans="1:6" s="28" customFormat="1" ht="16.5">
      <c r="A34" s="15" t="s">
        <v>57</v>
      </c>
      <c r="B34" s="36" t="s">
        <v>59</v>
      </c>
      <c r="C34" s="15" t="s">
        <v>100</v>
      </c>
      <c r="D34" s="29">
        <f>6*10*0.05</f>
        <v>3</v>
      </c>
      <c r="E34" s="37"/>
      <c r="F34" s="27">
        <f t="shared" si="3"/>
        <v>0</v>
      </c>
    </row>
    <row r="35" spans="1:6" ht="15.75">
      <c r="A35" s="30" t="s">
        <v>60</v>
      </c>
      <c r="B35" s="31" t="s">
        <v>61</v>
      </c>
      <c r="C35" s="32"/>
      <c r="D35" s="33"/>
      <c r="E35" s="34"/>
      <c r="F35" s="34"/>
    </row>
    <row r="36" spans="1:6">
      <c r="A36" s="15" t="s">
        <v>62</v>
      </c>
      <c r="B36" s="25" t="s">
        <v>63</v>
      </c>
      <c r="C36" s="15" t="s">
        <v>45</v>
      </c>
      <c r="D36" s="18">
        <v>57.62</v>
      </c>
      <c r="E36" s="15"/>
      <c r="F36" s="27">
        <f>D36*E36</f>
        <v>0</v>
      </c>
    </row>
    <row r="37" spans="1:6" ht="15.75">
      <c r="A37" s="5"/>
      <c r="B37" s="10" t="s">
        <v>64</v>
      </c>
      <c r="C37" s="11"/>
      <c r="D37" s="12"/>
      <c r="E37" s="13"/>
      <c r="F37" s="20">
        <f>F29+F30+F31+F32+F33+F34+F36</f>
        <v>0</v>
      </c>
    </row>
    <row r="38" spans="1:6" ht="15.75">
      <c r="A38" s="5" t="s">
        <v>65</v>
      </c>
      <c r="B38" s="10" t="s">
        <v>66</v>
      </c>
      <c r="C38" s="11"/>
      <c r="D38" s="12"/>
      <c r="E38" s="11"/>
      <c r="F38" s="13"/>
    </row>
    <row r="39" spans="1:6">
      <c r="A39" s="15" t="s">
        <v>67</v>
      </c>
      <c r="B39" s="25" t="s">
        <v>68</v>
      </c>
      <c r="C39" s="15" t="s">
        <v>45</v>
      </c>
      <c r="D39" s="18">
        <f>(10+6+10+6)*3.5</f>
        <v>112</v>
      </c>
      <c r="E39" s="15"/>
      <c r="F39" s="27">
        <f>D39*E39</f>
        <v>0</v>
      </c>
    </row>
    <row r="40" spans="1:6" ht="15" customHeight="1">
      <c r="A40" s="15" t="s">
        <v>69</v>
      </c>
      <c r="B40" s="25" t="s">
        <v>70</v>
      </c>
      <c r="C40" s="15" t="s">
        <v>71</v>
      </c>
      <c r="D40" s="18">
        <v>4</v>
      </c>
      <c r="E40" s="15"/>
      <c r="F40" s="27">
        <f>D40*E40</f>
        <v>0</v>
      </c>
    </row>
    <row r="41" spans="1:6" ht="15.75">
      <c r="A41" s="5"/>
      <c r="B41" s="10" t="s">
        <v>72</v>
      </c>
      <c r="C41" s="11"/>
      <c r="D41" s="12"/>
      <c r="E41" s="13"/>
      <c r="F41" s="20">
        <f>SUM(F39:F40)</f>
        <v>0</v>
      </c>
    </row>
    <row r="42" spans="1:6" ht="15.75">
      <c r="A42" s="5" t="s">
        <v>73</v>
      </c>
      <c r="B42" s="10" t="s">
        <v>74</v>
      </c>
      <c r="C42" s="11"/>
      <c r="D42" s="12"/>
      <c r="E42" s="11"/>
      <c r="F42" s="13"/>
    </row>
    <row r="43" spans="1:6" ht="15" customHeight="1">
      <c r="A43" s="15" t="s">
        <v>75</v>
      </c>
      <c r="B43" s="25" t="s">
        <v>76</v>
      </c>
      <c r="C43" s="15" t="s">
        <v>45</v>
      </c>
      <c r="D43" s="18">
        <f>((10+6+10+6))*3</f>
        <v>96</v>
      </c>
      <c r="E43" s="15"/>
      <c r="F43" s="27">
        <f>D43*E43</f>
        <v>0</v>
      </c>
    </row>
    <row r="44" spans="1:6" ht="15" customHeight="1">
      <c r="A44" s="15" t="s">
        <v>77</v>
      </c>
      <c r="B44" s="25" t="s">
        <v>78</v>
      </c>
      <c r="C44" s="15" t="s">
        <v>45</v>
      </c>
      <c r="D44" s="18">
        <f>(10+6+10+6)*4</f>
        <v>128</v>
      </c>
      <c r="E44" s="15"/>
      <c r="F44" s="27">
        <f t="shared" ref="F44:F45" si="4">D44*E44</f>
        <v>0</v>
      </c>
    </row>
    <row r="45" spans="1:6" ht="15" customHeight="1">
      <c r="A45" s="15" t="s">
        <v>79</v>
      </c>
      <c r="B45" s="25" t="s">
        <v>80</v>
      </c>
      <c r="C45" s="15" t="s">
        <v>45</v>
      </c>
      <c r="D45" s="18">
        <v>57.48</v>
      </c>
      <c r="E45" s="15"/>
      <c r="F45" s="27">
        <f t="shared" si="4"/>
        <v>0</v>
      </c>
    </row>
    <row r="46" spans="1:6" ht="15.75">
      <c r="A46" s="5"/>
      <c r="B46" s="10" t="s">
        <v>81</v>
      </c>
      <c r="C46" s="11"/>
      <c r="D46" s="12"/>
      <c r="E46" s="13"/>
      <c r="F46" s="20">
        <f>SUM(F43:F45)</f>
        <v>0</v>
      </c>
    </row>
    <row r="47" spans="1:6" ht="15">
      <c r="A47" s="5" t="s">
        <v>82</v>
      </c>
      <c r="B47" s="38" t="s">
        <v>83</v>
      </c>
      <c r="C47" s="39"/>
      <c r="D47" s="40"/>
      <c r="E47" s="39"/>
      <c r="F47" s="41"/>
    </row>
    <row r="48" spans="1:6">
      <c r="A48" s="15" t="s">
        <v>84</v>
      </c>
      <c r="B48" s="25" t="s">
        <v>85</v>
      </c>
      <c r="C48" s="15" t="s">
        <v>45</v>
      </c>
      <c r="D48" s="18">
        <v>57.48</v>
      </c>
      <c r="E48" s="15"/>
      <c r="F48" s="27">
        <f>D48*E48</f>
        <v>0</v>
      </c>
    </row>
    <row r="49" spans="1:6" ht="27" customHeight="1">
      <c r="A49" s="15" t="s">
        <v>86</v>
      </c>
      <c r="B49" s="16" t="s">
        <v>87</v>
      </c>
      <c r="C49" s="15" t="s">
        <v>45</v>
      </c>
      <c r="D49" s="18">
        <f>(6+10)*0.75</f>
        <v>12</v>
      </c>
      <c r="E49" s="17"/>
      <c r="F49" s="27">
        <f t="shared" ref="F49" si="5">D49*E49</f>
        <v>0</v>
      </c>
    </row>
    <row r="50" spans="1:6" ht="15.75">
      <c r="A50" s="5"/>
      <c r="B50" s="42" t="s">
        <v>88</v>
      </c>
      <c r="C50" s="43"/>
      <c r="D50" s="44"/>
      <c r="E50" s="45"/>
      <c r="F50" s="20">
        <f>SUM(F48:F49)</f>
        <v>0</v>
      </c>
    </row>
    <row r="51" spans="1:6" ht="15.75">
      <c r="A51" s="5" t="s">
        <v>89</v>
      </c>
      <c r="B51" s="10" t="s">
        <v>106</v>
      </c>
      <c r="C51" s="11"/>
      <c r="D51" s="12"/>
      <c r="E51" s="11"/>
      <c r="F51" s="13"/>
    </row>
    <row r="52" spans="1:6" ht="15.75">
      <c r="A52" s="30"/>
      <c r="B52" s="31" t="s">
        <v>90</v>
      </c>
      <c r="C52" s="32"/>
      <c r="D52" s="33"/>
      <c r="E52" s="34"/>
      <c r="F52" s="34"/>
    </row>
    <row r="53" spans="1:6" ht="32.450000000000003" customHeight="1">
      <c r="A53" s="15" t="s">
        <v>91</v>
      </c>
      <c r="B53" s="16" t="s">
        <v>107</v>
      </c>
      <c r="C53" s="17" t="s">
        <v>71</v>
      </c>
      <c r="D53" s="18">
        <v>2</v>
      </c>
      <c r="E53" s="19"/>
      <c r="F53" s="18">
        <f>D53*E53</f>
        <v>0</v>
      </c>
    </row>
    <row r="54" spans="1:6" ht="28.5">
      <c r="A54" s="15" t="s">
        <v>101</v>
      </c>
      <c r="B54" s="16" t="s">
        <v>108</v>
      </c>
      <c r="C54" s="17" t="s">
        <v>71</v>
      </c>
      <c r="D54" s="18">
        <v>6</v>
      </c>
      <c r="E54" s="46"/>
      <c r="F54" s="18">
        <f t="shared" ref="F54" si="6">D54*E54</f>
        <v>0</v>
      </c>
    </row>
    <row r="55" spans="1:6" ht="15.75">
      <c r="A55" s="5"/>
      <c r="B55" s="42" t="s">
        <v>93</v>
      </c>
      <c r="C55" s="43"/>
      <c r="D55" s="44" t="s">
        <v>102</v>
      </c>
      <c r="E55" s="45"/>
      <c r="F55" s="20">
        <f>SUM(F53:F54)</f>
        <v>0</v>
      </c>
    </row>
    <row r="56" spans="1:6" ht="15.75">
      <c r="A56" s="15" t="s">
        <v>111</v>
      </c>
      <c r="B56" s="31" t="s">
        <v>94</v>
      </c>
      <c r="C56" s="32"/>
      <c r="D56" s="33"/>
      <c r="E56" s="34"/>
      <c r="F56" s="34"/>
    </row>
    <row r="57" spans="1:6">
      <c r="A57" s="15" t="s">
        <v>112</v>
      </c>
      <c r="B57" s="16" t="s">
        <v>95</v>
      </c>
      <c r="C57" s="47" t="s">
        <v>45</v>
      </c>
      <c r="D57" s="49">
        <f>D45</f>
        <v>57.48</v>
      </c>
      <c r="E57" s="19"/>
      <c r="F57" s="18">
        <f>D57*E57</f>
        <v>0</v>
      </c>
    </row>
    <row r="58" spans="1:6">
      <c r="A58" s="15" t="s">
        <v>113</v>
      </c>
      <c r="B58" s="16" t="s">
        <v>96</v>
      </c>
      <c r="C58" s="47" t="s">
        <v>45</v>
      </c>
      <c r="D58" s="48">
        <f>D43</f>
        <v>96</v>
      </c>
      <c r="E58" s="19"/>
      <c r="F58" s="18">
        <f t="shared" ref="F58:F59" si="7">D58*E58</f>
        <v>0</v>
      </c>
    </row>
    <row r="59" spans="1:6">
      <c r="A59" s="15" t="s">
        <v>114</v>
      </c>
      <c r="B59" s="16" t="s">
        <v>98</v>
      </c>
      <c r="C59" s="47" t="s">
        <v>45</v>
      </c>
      <c r="D59" s="49">
        <f>D44</f>
        <v>128</v>
      </c>
      <c r="E59" s="19"/>
      <c r="F59" s="18">
        <f t="shared" si="7"/>
        <v>0</v>
      </c>
    </row>
    <row r="60" spans="1:6" ht="15.75">
      <c r="A60" s="5"/>
      <c r="B60" s="42" t="s">
        <v>97</v>
      </c>
      <c r="C60" s="43"/>
      <c r="D60" s="44"/>
      <c r="E60" s="45"/>
      <c r="F60" s="20">
        <f>SUM(F57:F59)</f>
        <v>0</v>
      </c>
    </row>
    <row r="61" spans="1:6" ht="15.6" customHeight="1">
      <c r="A61" s="38" t="s">
        <v>109</v>
      </c>
      <c r="B61" s="39"/>
      <c r="C61" s="39"/>
      <c r="D61" s="40"/>
      <c r="E61" s="41"/>
      <c r="F61" s="20">
        <f>F6+F13+F26+F37+F41+F46+F50+F55+F60</f>
        <v>0</v>
      </c>
    </row>
  </sheetData>
  <mergeCells count="1">
    <mergeCell ref="A2:F2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6" workbookViewId="0">
      <selection activeCell="E57" sqref="E57:E59"/>
    </sheetView>
  </sheetViews>
  <sheetFormatPr baseColWidth="10" defaultRowHeight="14.25"/>
  <cols>
    <col min="1" max="1" width="6.5" style="1" customWidth="1"/>
    <col min="2" max="2" width="63" style="2" customWidth="1"/>
    <col min="3" max="3" width="14.5" style="1" customWidth="1"/>
    <col min="4" max="4" width="12.5" style="3" customWidth="1"/>
    <col min="5" max="5" width="17.5" style="1" customWidth="1"/>
    <col min="6" max="6" width="18.5" style="4" customWidth="1"/>
    <col min="7" max="7" width="15.125" customWidth="1"/>
    <col min="9" max="9" width="16.125" customWidth="1"/>
  </cols>
  <sheetData>
    <row r="1" spans="1:8" ht="1.5" customHeight="1"/>
    <row r="2" spans="1:8" ht="47.1" customHeight="1">
      <c r="A2" s="52" t="s">
        <v>117</v>
      </c>
      <c r="B2" s="53"/>
      <c r="C2" s="53"/>
      <c r="D2" s="53"/>
      <c r="E2" s="53"/>
      <c r="F2" s="54"/>
    </row>
    <row r="3" spans="1:8" ht="30" customHeight="1">
      <c r="A3" s="5" t="s">
        <v>0</v>
      </c>
      <c r="B3" s="6" t="s">
        <v>1</v>
      </c>
      <c r="C3" s="7" t="s">
        <v>2</v>
      </c>
      <c r="D3" s="8" t="s">
        <v>3</v>
      </c>
      <c r="E3" s="7" t="s">
        <v>4</v>
      </c>
      <c r="F3" s="8" t="s">
        <v>5</v>
      </c>
    </row>
    <row r="4" spans="1:8" ht="15.75">
      <c r="A4" s="9" t="s">
        <v>6</v>
      </c>
      <c r="B4" s="10" t="s">
        <v>7</v>
      </c>
      <c r="C4" s="11"/>
      <c r="D4" s="12"/>
      <c r="E4" s="13"/>
      <c r="F4" s="14"/>
    </row>
    <row r="5" spans="1:8" ht="33.6" customHeight="1">
      <c r="A5" s="15" t="s">
        <v>8</v>
      </c>
      <c r="B5" s="16" t="s">
        <v>9</v>
      </c>
      <c r="C5" s="17" t="s">
        <v>10</v>
      </c>
      <c r="D5" s="18">
        <v>1</v>
      </c>
      <c r="E5" s="19"/>
      <c r="F5" s="18">
        <f>E5*D5</f>
        <v>0</v>
      </c>
    </row>
    <row r="6" spans="1:8" ht="15.75">
      <c r="A6" s="9"/>
      <c r="B6" s="10" t="s">
        <v>11</v>
      </c>
      <c r="C6" s="11"/>
      <c r="D6" s="12"/>
      <c r="E6" s="13"/>
      <c r="F6" s="20">
        <f>SUM(F5)</f>
        <v>0</v>
      </c>
    </row>
    <row r="7" spans="1:8" ht="15.75">
      <c r="A7" s="5" t="s">
        <v>12</v>
      </c>
      <c r="B7" s="21" t="s">
        <v>13</v>
      </c>
      <c r="C7" s="22"/>
      <c r="D7" s="23"/>
      <c r="E7" s="24"/>
      <c r="F7" s="14"/>
    </row>
    <row r="8" spans="1:8" ht="16.5">
      <c r="A8" s="15" t="s">
        <v>14</v>
      </c>
      <c r="B8" s="25" t="s">
        <v>15</v>
      </c>
      <c r="C8" s="15" t="s">
        <v>99</v>
      </c>
      <c r="D8" s="26">
        <f>0.8*0.8*1*6</f>
        <v>3.8400000000000007</v>
      </c>
      <c r="E8" s="15"/>
      <c r="F8" s="27">
        <f>D8*E8</f>
        <v>0</v>
      </c>
    </row>
    <row r="9" spans="1:8" ht="16.5">
      <c r="A9" s="15" t="s">
        <v>16</v>
      </c>
      <c r="B9" s="25" t="s">
        <v>103</v>
      </c>
      <c r="C9" s="15" t="s">
        <v>99</v>
      </c>
      <c r="D9" s="26">
        <f>1*1*1*3</f>
        <v>3</v>
      </c>
      <c r="E9" s="15"/>
      <c r="F9" s="27">
        <f t="shared" ref="F9:F12" si="0">D9*E9</f>
        <v>0</v>
      </c>
    </row>
    <row r="10" spans="1:8" ht="16.5">
      <c r="A10" s="15" t="s">
        <v>17</v>
      </c>
      <c r="B10" s="25" t="s">
        <v>18</v>
      </c>
      <c r="C10" s="15" t="s">
        <v>100</v>
      </c>
      <c r="D10" s="18">
        <f>32*0.4*0.8</f>
        <v>10.240000000000002</v>
      </c>
      <c r="E10" s="15"/>
      <c r="F10" s="27">
        <f t="shared" si="0"/>
        <v>0</v>
      </c>
      <c r="H10" s="28"/>
    </row>
    <row r="11" spans="1:8" ht="16.5">
      <c r="A11" s="15" t="s">
        <v>19</v>
      </c>
      <c r="B11" s="25" t="s">
        <v>20</v>
      </c>
      <c r="C11" s="15" t="s">
        <v>100</v>
      </c>
      <c r="D11" s="18">
        <f>SUM(D8:D10)-SUM(D16:D16,D19:D19,D21:D22)</f>
        <v>14.244000000000002</v>
      </c>
      <c r="E11" s="15"/>
      <c r="F11" s="27">
        <f t="shared" si="0"/>
        <v>0</v>
      </c>
    </row>
    <row r="12" spans="1:8" ht="16.5">
      <c r="A12" s="15" t="s">
        <v>21</v>
      </c>
      <c r="B12" s="25" t="s">
        <v>22</v>
      </c>
      <c r="C12" s="15" t="s">
        <v>100</v>
      </c>
      <c r="D12" s="29">
        <v>32</v>
      </c>
      <c r="E12" s="15"/>
      <c r="F12" s="27">
        <f t="shared" si="0"/>
        <v>0</v>
      </c>
    </row>
    <row r="13" spans="1:8" ht="15.75">
      <c r="A13" s="9"/>
      <c r="B13" s="10" t="s">
        <v>23</v>
      </c>
      <c r="C13" s="11"/>
      <c r="D13" s="12"/>
      <c r="E13" s="13"/>
      <c r="F13" s="20">
        <f>SUM(F8:F12)</f>
        <v>0</v>
      </c>
    </row>
    <row r="14" spans="1:8" ht="15.75">
      <c r="A14" s="5" t="s">
        <v>24</v>
      </c>
      <c r="B14" s="10" t="s">
        <v>25</v>
      </c>
      <c r="C14" s="11"/>
      <c r="D14" s="12"/>
      <c r="E14" s="13"/>
      <c r="F14" s="14"/>
    </row>
    <row r="15" spans="1:8" ht="15.75">
      <c r="A15" s="30" t="s">
        <v>26</v>
      </c>
      <c r="B15" s="31" t="s">
        <v>27</v>
      </c>
      <c r="C15" s="32"/>
      <c r="D15" s="33"/>
      <c r="E15" s="34"/>
      <c r="F15" s="34"/>
    </row>
    <row r="16" spans="1:8" ht="16.5">
      <c r="A16" s="15" t="s">
        <v>28</v>
      </c>
      <c r="B16" s="25" t="s">
        <v>104</v>
      </c>
      <c r="C16" s="15" t="s">
        <v>100</v>
      </c>
      <c r="D16" s="18">
        <f>(0.8*0.8*0.05)*6</f>
        <v>0.19200000000000006</v>
      </c>
      <c r="E16" s="15"/>
      <c r="F16" s="27">
        <f>D16*E16</f>
        <v>0</v>
      </c>
    </row>
    <row r="17" spans="1:6" ht="16.5">
      <c r="A17" s="15" t="s">
        <v>29</v>
      </c>
      <c r="B17" s="25" t="s">
        <v>105</v>
      </c>
      <c r="C17" s="15" t="s">
        <v>100</v>
      </c>
      <c r="D17" s="18">
        <f>(1*1*0.05)*3</f>
        <v>0.15000000000000002</v>
      </c>
      <c r="E17" s="15"/>
      <c r="F17" s="27">
        <f t="shared" ref="F17:F19" si="1">D17*E17</f>
        <v>0</v>
      </c>
    </row>
    <row r="18" spans="1:6" ht="16.5">
      <c r="A18" s="15" t="s">
        <v>30</v>
      </c>
      <c r="B18" s="25" t="s">
        <v>31</v>
      </c>
      <c r="C18" s="15" t="s">
        <v>100</v>
      </c>
      <c r="D18" s="18">
        <f>57.62*0.05</f>
        <v>2.8810000000000002</v>
      </c>
      <c r="E18" s="15"/>
      <c r="F18" s="27">
        <f t="shared" si="1"/>
        <v>0</v>
      </c>
    </row>
    <row r="19" spans="1:6" ht="16.5">
      <c r="A19" s="15" t="s">
        <v>32</v>
      </c>
      <c r="B19" s="25" t="s">
        <v>33</v>
      </c>
      <c r="C19" s="15" t="s">
        <v>100</v>
      </c>
      <c r="D19" s="18">
        <f>32*0.25*0.05</f>
        <v>0.4</v>
      </c>
      <c r="E19" s="15"/>
      <c r="F19" s="27">
        <f t="shared" si="1"/>
        <v>0</v>
      </c>
    </row>
    <row r="20" spans="1:6" ht="15.75">
      <c r="A20" s="30" t="s">
        <v>34</v>
      </c>
      <c r="B20" s="31" t="s">
        <v>35</v>
      </c>
      <c r="C20" s="32"/>
      <c r="D20" s="33"/>
      <c r="E20" s="34"/>
      <c r="F20" s="34"/>
    </row>
    <row r="21" spans="1:6" ht="16.5">
      <c r="A21" s="15" t="s">
        <v>36</v>
      </c>
      <c r="B21" s="25" t="s">
        <v>37</v>
      </c>
      <c r="C21" s="15" t="s">
        <v>100</v>
      </c>
      <c r="D21" s="18">
        <f>32*0.15*0.4</f>
        <v>1.92</v>
      </c>
      <c r="E21" s="35"/>
      <c r="F21" s="27">
        <f>D21*E21</f>
        <v>0</v>
      </c>
    </row>
    <row r="22" spans="1:6" ht="16.5">
      <c r="A22" s="15" t="s">
        <v>38</v>
      </c>
      <c r="B22" s="25" t="s">
        <v>39</v>
      </c>
      <c r="C22" s="15" t="s">
        <v>100</v>
      </c>
      <c r="D22" s="18">
        <f>0.2*0.2*0.9*9</f>
        <v>0.32400000000000012</v>
      </c>
      <c r="E22" s="35"/>
      <c r="F22" s="27">
        <f t="shared" ref="F22:F23" si="2">D22*E22</f>
        <v>0</v>
      </c>
    </row>
    <row r="23" spans="1:6" ht="16.5">
      <c r="A23" s="15" t="s">
        <v>40</v>
      </c>
      <c r="B23" s="25" t="s">
        <v>31</v>
      </c>
      <c r="C23" s="15" t="s">
        <v>100</v>
      </c>
      <c r="D23" s="18">
        <f>57.62*0.15</f>
        <v>8.6429999999999989</v>
      </c>
      <c r="E23" s="35"/>
      <c r="F23" s="27">
        <f t="shared" si="2"/>
        <v>0</v>
      </c>
    </row>
    <row r="24" spans="1:6" ht="15.75">
      <c r="A24" s="30" t="s">
        <v>41</v>
      </c>
      <c r="B24" s="31" t="s">
        <v>42</v>
      </c>
      <c r="C24" s="32"/>
      <c r="D24" s="33"/>
      <c r="E24" s="34"/>
      <c r="F24" s="34"/>
    </row>
    <row r="25" spans="1:6">
      <c r="A25" s="15" t="s">
        <v>43</v>
      </c>
      <c r="B25" s="25" t="s">
        <v>44</v>
      </c>
      <c r="C25" s="15" t="s">
        <v>45</v>
      </c>
      <c r="D25" s="18">
        <f>32*0.8</f>
        <v>25.6</v>
      </c>
      <c r="E25" s="15"/>
      <c r="F25" s="27">
        <f>D25*E25</f>
        <v>0</v>
      </c>
    </row>
    <row r="26" spans="1:6" ht="15.75">
      <c r="A26" s="5"/>
      <c r="B26" s="10" t="s">
        <v>46</v>
      </c>
      <c r="C26" s="11"/>
      <c r="D26" s="12"/>
      <c r="E26" s="13"/>
      <c r="F26" s="20">
        <f>F16+F17+F18+F19+F21+F22+F23+F25</f>
        <v>0</v>
      </c>
    </row>
    <row r="27" spans="1:6" ht="15.75">
      <c r="A27" s="5" t="s">
        <v>47</v>
      </c>
      <c r="B27" s="10" t="s">
        <v>48</v>
      </c>
      <c r="C27" s="11"/>
      <c r="D27" s="12"/>
      <c r="E27" s="11"/>
      <c r="F27" s="13"/>
    </row>
    <row r="28" spans="1:6" ht="15.75">
      <c r="A28" s="30" t="s">
        <v>49</v>
      </c>
      <c r="B28" s="31" t="s">
        <v>35</v>
      </c>
      <c r="C28" s="32"/>
      <c r="D28" s="33"/>
      <c r="E28" s="34"/>
      <c r="F28" s="34"/>
    </row>
    <row r="29" spans="1:6" ht="16.5">
      <c r="A29" s="15" t="s">
        <v>50</v>
      </c>
      <c r="B29" s="25" t="s">
        <v>104</v>
      </c>
      <c r="C29" s="15" t="s">
        <v>99</v>
      </c>
      <c r="D29" s="18">
        <f>(0.8*0.8*0.25)*6</f>
        <v>0.96000000000000019</v>
      </c>
      <c r="E29" s="35"/>
      <c r="F29" s="27">
        <f>D29*E29</f>
        <v>0</v>
      </c>
    </row>
    <row r="30" spans="1:6" ht="16.5">
      <c r="A30" s="15" t="s">
        <v>51</v>
      </c>
      <c r="B30" s="25" t="s">
        <v>105</v>
      </c>
      <c r="C30" s="15" t="s">
        <v>99</v>
      </c>
      <c r="D30" s="18">
        <f>(1*1*0.25)*3</f>
        <v>0.75</v>
      </c>
      <c r="E30" s="35"/>
      <c r="F30" s="27">
        <f t="shared" ref="F30:F34" si="3">D30*E30</f>
        <v>0</v>
      </c>
    </row>
    <row r="31" spans="1:6" ht="16.5">
      <c r="A31" s="15" t="s">
        <v>52</v>
      </c>
      <c r="B31" s="25" t="s">
        <v>53</v>
      </c>
      <c r="C31" s="15" t="s">
        <v>100</v>
      </c>
      <c r="D31" s="29">
        <f>0.2*0.2*9*3.5</f>
        <v>1.2600000000000002</v>
      </c>
      <c r="E31" s="35"/>
      <c r="F31" s="27">
        <f t="shared" si="3"/>
        <v>0</v>
      </c>
    </row>
    <row r="32" spans="1:6" ht="16.5">
      <c r="A32" s="15" t="s">
        <v>54</v>
      </c>
      <c r="B32" s="25" t="s">
        <v>55</v>
      </c>
      <c r="C32" s="15" t="s">
        <v>100</v>
      </c>
      <c r="D32" s="18">
        <f>32*0.15*0.15</f>
        <v>0.72</v>
      </c>
      <c r="E32" s="35"/>
      <c r="F32" s="27">
        <f t="shared" si="3"/>
        <v>0</v>
      </c>
    </row>
    <row r="33" spans="1:6" ht="16.5">
      <c r="A33" s="15" t="s">
        <v>56</v>
      </c>
      <c r="B33" s="25" t="s">
        <v>58</v>
      </c>
      <c r="C33" s="15" t="s">
        <v>100</v>
      </c>
      <c r="D33" s="18">
        <f>32*0.15*0.4</f>
        <v>1.92</v>
      </c>
      <c r="E33" s="35"/>
      <c r="F33" s="27">
        <f t="shared" si="3"/>
        <v>0</v>
      </c>
    </row>
    <row r="34" spans="1:6" s="28" customFormat="1" ht="16.5">
      <c r="A34" s="15" t="s">
        <v>57</v>
      </c>
      <c r="B34" s="36" t="s">
        <v>59</v>
      </c>
      <c r="C34" s="15" t="s">
        <v>100</v>
      </c>
      <c r="D34" s="29">
        <f>6*10*0.05</f>
        <v>3</v>
      </c>
      <c r="E34" s="37"/>
      <c r="F34" s="27">
        <f t="shared" si="3"/>
        <v>0</v>
      </c>
    </row>
    <row r="35" spans="1:6" ht="15.75">
      <c r="A35" s="30" t="s">
        <v>60</v>
      </c>
      <c r="B35" s="31" t="s">
        <v>61</v>
      </c>
      <c r="C35" s="32"/>
      <c r="D35" s="33"/>
      <c r="E35" s="34"/>
      <c r="F35" s="34"/>
    </row>
    <row r="36" spans="1:6">
      <c r="A36" s="15" t="s">
        <v>62</v>
      </c>
      <c r="B36" s="25" t="s">
        <v>63</v>
      </c>
      <c r="C36" s="15" t="s">
        <v>45</v>
      </c>
      <c r="D36" s="18">
        <v>57.62</v>
      </c>
      <c r="E36" s="15"/>
      <c r="F36" s="27">
        <f>D36*E36</f>
        <v>0</v>
      </c>
    </row>
    <row r="37" spans="1:6" ht="15.75">
      <c r="A37" s="5"/>
      <c r="B37" s="10" t="s">
        <v>64</v>
      </c>
      <c r="C37" s="11"/>
      <c r="D37" s="12"/>
      <c r="E37" s="13"/>
      <c r="F37" s="20">
        <f>F29+F30+F31+F32+F33+F34+F36</f>
        <v>0</v>
      </c>
    </row>
    <row r="38" spans="1:6" ht="15.75">
      <c r="A38" s="5" t="s">
        <v>65</v>
      </c>
      <c r="B38" s="10" t="s">
        <v>66</v>
      </c>
      <c r="C38" s="11"/>
      <c r="D38" s="12"/>
      <c r="E38" s="11"/>
      <c r="F38" s="13"/>
    </row>
    <row r="39" spans="1:6">
      <c r="A39" s="15" t="s">
        <v>67</v>
      </c>
      <c r="B39" s="25" t="s">
        <v>68</v>
      </c>
      <c r="C39" s="15" t="s">
        <v>45</v>
      </c>
      <c r="D39" s="18">
        <f>(10+6+10+6)*3.5</f>
        <v>112</v>
      </c>
      <c r="E39" s="15"/>
      <c r="F39" s="27">
        <f>D39*E39</f>
        <v>0</v>
      </c>
    </row>
    <row r="40" spans="1:6" ht="15" customHeight="1">
      <c r="A40" s="15" t="s">
        <v>69</v>
      </c>
      <c r="B40" s="25" t="s">
        <v>70</v>
      </c>
      <c r="C40" s="15" t="s">
        <v>71</v>
      </c>
      <c r="D40" s="18">
        <v>4</v>
      </c>
      <c r="E40" s="15"/>
      <c r="F40" s="27">
        <f>D40*E40</f>
        <v>0</v>
      </c>
    </row>
    <row r="41" spans="1:6" ht="15.75">
      <c r="A41" s="5"/>
      <c r="B41" s="10" t="s">
        <v>72</v>
      </c>
      <c r="C41" s="11"/>
      <c r="D41" s="12"/>
      <c r="E41" s="13"/>
      <c r="F41" s="20">
        <f>SUM(F39:F40)</f>
        <v>0</v>
      </c>
    </row>
    <row r="42" spans="1:6" ht="15.75">
      <c r="A42" s="5" t="s">
        <v>73</v>
      </c>
      <c r="B42" s="10" t="s">
        <v>74</v>
      </c>
      <c r="C42" s="11"/>
      <c r="D42" s="12"/>
      <c r="E42" s="11"/>
      <c r="F42" s="13"/>
    </row>
    <row r="43" spans="1:6" ht="15" customHeight="1">
      <c r="A43" s="15" t="s">
        <v>75</v>
      </c>
      <c r="B43" s="25" t="s">
        <v>76</v>
      </c>
      <c r="C43" s="15" t="s">
        <v>45</v>
      </c>
      <c r="D43" s="18">
        <f>((10+6+10+6))*3</f>
        <v>96</v>
      </c>
      <c r="E43" s="15"/>
      <c r="F43" s="27">
        <f>D43*E43</f>
        <v>0</v>
      </c>
    </row>
    <row r="44" spans="1:6" ht="15" customHeight="1">
      <c r="A44" s="15" t="s">
        <v>77</v>
      </c>
      <c r="B44" s="25" t="s">
        <v>78</v>
      </c>
      <c r="C44" s="15" t="s">
        <v>45</v>
      </c>
      <c r="D44" s="18">
        <f>(10+6+10+6)*4</f>
        <v>128</v>
      </c>
      <c r="E44" s="15"/>
      <c r="F44" s="27">
        <f t="shared" ref="F44:F45" si="4">D44*E44</f>
        <v>0</v>
      </c>
    </row>
    <row r="45" spans="1:6" ht="15" customHeight="1">
      <c r="A45" s="15" t="s">
        <v>79</v>
      </c>
      <c r="B45" s="25" t="s">
        <v>80</v>
      </c>
      <c r="C45" s="15" t="s">
        <v>45</v>
      </c>
      <c r="D45" s="18">
        <v>57.48</v>
      </c>
      <c r="E45" s="15"/>
      <c r="F45" s="27">
        <f t="shared" si="4"/>
        <v>0</v>
      </c>
    </row>
    <row r="46" spans="1:6" ht="15.75">
      <c r="A46" s="5"/>
      <c r="B46" s="10" t="s">
        <v>81</v>
      </c>
      <c r="C46" s="11"/>
      <c r="D46" s="12"/>
      <c r="E46" s="13"/>
      <c r="F46" s="20">
        <f>SUM(F43:F45)</f>
        <v>0</v>
      </c>
    </row>
    <row r="47" spans="1:6" ht="15">
      <c r="A47" s="5" t="s">
        <v>82</v>
      </c>
      <c r="B47" s="38" t="s">
        <v>83</v>
      </c>
      <c r="C47" s="39"/>
      <c r="D47" s="40"/>
      <c r="E47" s="39"/>
      <c r="F47" s="41"/>
    </row>
    <row r="48" spans="1:6">
      <c r="A48" s="15" t="s">
        <v>84</v>
      </c>
      <c r="B48" s="25" t="s">
        <v>85</v>
      </c>
      <c r="C48" s="15" t="s">
        <v>45</v>
      </c>
      <c r="D48" s="18">
        <v>57.48</v>
      </c>
      <c r="E48" s="15"/>
      <c r="F48" s="27">
        <f>D48*E48</f>
        <v>0</v>
      </c>
    </row>
    <row r="49" spans="1:6" ht="27" customHeight="1">
      <c r="A49" s="15" t="s">
        <v>86</v>
      </c>
      <c r="B49" s="16" t="s">
        <v>87</v>
      </c>
      <c r="C49" s="15" t="s">
        <v>45</v>
      </c>
      <c r="D49" s="18">
        <f>(6+10)*0.75</f>
        <v>12</v>
      </c>
      <c r="E49" s="17"/>
      <c r="F49" s="27">
        <f t="shared" ref="F49" si="5">D49*E49</f>
        <v>0</v>
      </c>
    </row>
    <row r="50" spans="1:6" ht="15.75">
      <c r="A50" s="5"/>
      <c r="B50" s="42" t="s">
        <v>88</v>
      </c>
      <c r="C50" s="43"/>
      <c r="D50" s="44"/>
      <c r="E50" s="45"/>
      <c r="F50" s="20">
        <f>SUM(F48:F49)</f>
        <v>0</v>
      </c>
    </row>
    <row r="51" spans="1:6" ht="15.75">
      <c r="A51" s="5" t="s">
        <v>89</v>
      </c>
      <c r="B51" s="10" t="s">
        <v>106</v>
      </c>
      <c r="C51" s="11"/>
      <c r="D51" s="12"/>
      <c r="E51" s="11"/>
      <c r="F51" s="13"/>
    </row>
    <row r="52" spans="1:6" ht="15.75">
      <c r="A52" s="30"/>
      <c r="B52" s="31" t="s">
        <v>90</v>
      </c>
      <c r="C52" s="32"/>
      <c r="D52" s="33"/>
      <c r="E52" s="34"/>
      <c r="F52" s="34"/>
    </row>
    <row r="53" spans="1:6" ht="32.450000000000003" customHeight="1">
      <c r="A53" s="15" t="s">
        <v>91</v>
      </c>
      <c r="B53" s="16" t="s">
        <v>107</v>
      </c>
      <c r="C53" s="17" t="s">
        <v>71</v>
      </c>
      <c r="D53" s="18">
        <v>2</v>
      </c>
      <c r="E53" s="19"/>
      <c r="F53" s="18">
        <f>D53*E53</f>
        <v>0</v>
      </c>
    </row>
    <row r="54" spans="1:6" ht="28.5">
      <c r="A54" s="15" t="s">
        <v>101</v>
      </c>
      <c r="B54" s="16" t="s">
        <v>108</v>
      </c>
      <c r="C54" s="17" t="s">
        <v>71</v>
      </c>
      <c r="D54" s="18">
        <v>6</v>
      </c>
      <c r="E54" s="46"/>
      <c r="F54" s="18">
        <f t="shared" ref="F54" si="6">D54*E54</f>
        <v>0</v>
      </c>
    </row>
    <row r="55" spans="1:6" ht="15.75">
      <c r="A55" s="5"/>
      <c r="B55" s="42" t="s">
        <v>93</v>
      </c>
      <c r="C55" s="43"/>
      <c r="D55" s="44" t="s">
        <v>102</v>
      </c>
      <c r="E55" s="45"/>
      <c r="F55" s="20">
        <f>SUM(F53:F54)</f>
        <v>0</v>
      </c>
    </row>
    <row r="56" spans="1:6" ht="15.75">
      <c r="A56" s="15" t="s">
        <v>111</v>
      </c>
      <c r="B56" s="31" t="s">
        <v>94</v>
      </c>
      <c r="C56" s="32"/>
      <c r="D56" s="33"/>
      <c r="E56" s="34"/>
      <c r="F56" s="34"/>
    </row>
    <row r="57" spans="1:6">
      <c r="A57" s="15" t="s">
        <v>112</v>
      </c>
      <c r="B57" s="16" t="s">
        <v>95</v>
      </c>
      <c r="C57" s="47" t="s">
        <v>45</v>
      </c>
      <c r="D57" s="49">
        <f>D45</f>
        <v>57.48</v>
      </c>
      <c r="E57" s="19"/>
      <c r="F57" s="18">
        <f>D57*E57</f>
        <v>0</v>
      </c>
    </row>
    <row r="58" spans="1:6">
      <c r="A58" s="15" t="s">
        <v>113</v>
      </c>
      <c r="B58" s="16" t="s">
        <v>96</v>
      </c>
      <c r="C58" s="47" t="s">
        <v>45</v>
      </c>
      <c r="D58" s="48">
        <f>D43</f>
        <v>96</v>
      </c>
      <c r="E58" s="19"/>
      <c r="F58" s="18">
        <f t="shared" ref="F58:F59" si="7">D58*E58</f>
        <v>0</v>
      </c>
    </row>
    <row r="59" spans="1:6">
      <c r="A59" s="15" t="s">
        <v>114</v>
      </c>
      <c r="B59" s="16" t="s">
        <v>98</v>
      </c>
      <c r="C59" s="47" t="s">
        <v>45</v>
      </c>
      <c r="D59" s="49">
        <f>D44</f>
        <v>128</v>
      </c>
      <c r="E59" s="19"/>
      <c r="F59" s="18">
        <f t="shared" si="7"/>
        <v>0</v>
      </c>
    </row>
    <row r="60" spans="1:6" ht="15.75">
      <c r="A60" s="5"/>
      <c r="B60" s="42" t="s">
        <v>97</v>
      </c>
      <c r="C60" s="43"/>
      <c r="D60" s="44"/>
      <c r="E60" s="45"/>
      <c r="F60" s="20">
        <f>SUM(F57:F59)</f>
        <v>0</v>
      </c>
    </row>
    <row r="61" spans="1:6" ht="15.6" customHeight="1">
      <c r="A61" s="38" t="s">
        <v>109</v>
      </c>
      <c r="B61" s="39"/>
      <c r="C61" s="39"/>
      <c r="D61" s="40"/>
      <c r="E61" s="41"/>
      <c r="F61" s="20">
        <f>F6+F13+F26+F37+F41+F46+F50+F55+F60</f>
        <v>0</v>
      </c>
    </row>
  </sheetData>
  <mergeCells count="1">
    <mergeCell ref="A2:F2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D65" sqref="D65"/>
    </sheetView>
  </sheetViews>
  <sheetFormatPr baseColWidth="10" defaultRowHeight="14.25"/>
  <cols>
    <col min="1" max="1" width="6.5" style="1" customWidth="1"/>
    <col min="2" max="2" width="63" style="2" customWidth="1"/>
    <col min="3" max="3" width="14.5" style="1" customWidth="1"/>
    <col min="4" max="4" width="12.5" style="3" customWidth="1"/>
    <col min="5" max="5" width="17.5" style="1" customWidth="1"/>
    <col min="6" max="6" width="18.5" style="4" customWidth="1"/>
    <col min="7" max="7" width="15.125" customWidth="1"/>
    <col min="9" max="9" width="16.125" customWidth="1"/>
  </cols>
  <sheetData>
    <row r="1" spans="1:8" ht="1.5" customHeight="1"/>
    <row r="2" spans="1:8" ht="47.1" customHeight="1">
      <c r="A2" s="52" t="s">
        <v>118</v>
      </c>
      <c r="B2" s="53"/>
      <c r="C2" s="53"/>
      <c r="D2" s="53"/>
      <c r="E2" s="53"/>
      <c r="F2" s="54"/>
    </row>
    <row r="3" spans="1:8" ht="30" customHeight="1">
      <c r="A3" s="5" t="s">
        <v>0</v>
      </c>
      <c r="B3" s="6" t="s">
        <v>1</v>
      </c>
      <c r="C3" s="7" t="s">
        <v>2</v>
      </c>
      <c r="D3" s="8" t="s">
        <v>3</v>
      </c>
      <c r="E3" s="7" t="s">
        <v>4</v>
      </c>
      <c r="F3" s="8" t="s">
        <v>5</v>
      </c>
    </row>
    <row r="4" spans="1:8" ht="15.75">
      <c r="A4" s="9" t="s">
        <v>6</v>
      </c>
      <c r="B4" s="10" t="s">
        <v>7</v>
      </c>
      <c r="C4" s="11"/>
      <c r="D4" s="12"/>
      <c r="E4" s="13"/>
      <c r="F4" s="14"/>
    </row>
    <row r="5" spans="1:8" ht="33.6" customHeight="1">
      <c r="A5" s="15" t="s">
        <v>8</v>
      </c>
      <c r="B5" s="16" t="s">
        <v>9</v>
      </c>
      <c r="C5" s="17" t="s">
        <v>10</v>
      </c>
      <c r="D5" s="18">
        <v>1</v>
      </c>
      <c r="E5" s="19"/>
      <c r="F5" s="18">
        <f>E5*D5</f>
        <v>0</v>
      </c>
    </row>
    <row r="6" spans="1:8" ht="15.75">
      <c r="A6" s="9"/>
      <c r="B6" s="10" t="s">
        <v>11</v>
      </c>
      <c r="C6" s="11"/>
      <c r="D6" s="12"/>
      <c r="E6" s="13"/>
      <c r="F6" s="20">
        <f>SUM(F5)</f>
        <v>0</v>
      </c>
    </row>
    <row r="7" spans="1:8" ht="15.75">
      <c r="A7" s="5" t="s">
        <v>12</v>
      </c>
      <c r="B7" s="21" t="s">
        <v>13</v>
      </c>
      <c r="C7" s="22"/>
      <c r="D7" s="23"/>
      <c r="E7" s="24"/>
      <c r="F7" s="14"/>
    </row>
    <row r="8" spans="1:8" ht="16.5">
      <c r="A8" s="15" t="s">
        <v>14</v>
      </c>
      <c r="B8" s="25" t="s">
        <v>15</v>
      </c>
      <c r="C8" s="15" t="s">
        <v>99</v>
      </c>
      <c r="D8" s="26">
        <f>0.8*0.8*1*6</f>
        <v>3.8400000000000007</v>
      </c>
      <c r="E8" s="15"/>
      <c r="F8" s="27">
        <f>D8*E8</f>
        <v>0</v>
      </c>
    </row>
    <row r="9" spans="1:8" ht="16.5">
      <c r="A9" s="15" t="s">
        <v>16</v>
      </c>
      <c r="B9" s="25" t="s">
        <v>103</v>
      </c>
      <c r="C9" s="15" t="s">
        <v>99</v>
      </c>
      <c r="D9" s="26">
        <f>1*1*1*3</f>
        <v>3</v>
      </c>
      <c r="E9" s="15"/>
      <c r="F9" s="27">
        <f t="shared" ref="F9:F12" si="0">D9*E9</f>
        <v>0</v>
      </c>
    </row>
    <row r="10" spans="1:8" ht="16.5">
      <c r="A10" s="15" t="s">
        <v>17</v>
      </c>
      <c r="B10" s="25" t="s">
        <v>18</v>
      </c>
      <c r="C10" s="15" t="s">
        <v>100</v>
      </c>
      <c r="D10" s="18">
        <f>32*0.4*0.8</f>
        <v>10.240000000000002</v>
      </c>
      <c r="E10" s="15"/>
      <c r="F10" s="27">
        <f t="shared" si="0"/>
        <v>0</v>
      </c>
      <c r="H10" s="28"/>
    </row>
    <row r="11" spans="1:8" ht="16.5">
      <c r="A11" s="15" t="s">
        <v>19</v>
      </c>
      <c r="B11" s="25" t="s">
        <v>20</v>
      </c>
      <c r="C11" s="15" t="s">
        <v>100</v>
      </c>
      <c r="D11" s="18">
        <f>SUM(D8:D10)-SUM(D16:D16,D19:D19,D21:D22)</f>
        <v>14.244000000000002</v>
      </c>
      <c r="E11" s="15"/>
      <c r="F11" s="27">
        <f t="shared" si="0"/>
        <v>0</v>
      </c>
    </row>
    <row r="12" spans="1:8" ht="16.5">
      <c r="A12" s="15" t="s">
        <v>21</v>
      </c>
      <c r="B12" s="25" t="s">
        <v>22</v>
      </c>
      <c r="C12" s="15" t="s">
        <v>100</v>
      </c>
      <c r="D12" s="29">
        <v>32</v>
      </c>
      <c r="E12" s="15"/>
      <c r="F12" s="27">
        <f t="shared" si="0"/>
        <v>0</v>
      </c>
    </row>
    <row r="13" spans="1:8" ht="15.75">
      <c r="A13" s="9"/>
      <c r="B13" s="10" t="s">
        <v>23</v>
      </c>
      <c r="C13" s="11"/>
      <c r="D13" s="12"/>
      <c r="E13" s="13"/>
      <c r="F13" s="20">
        <f>SUM(F8:F12)</f>
        <v>0</v>
      </c>
    </row>
    <row r="14" spans="1:8" ht="15.75">
      <c r="A14" s="5" t="s">
        <v>24</v>
      </c>
      <c r="B14" s="10" t="s">
        <v>25</v>
      </c>
      <c r="C14" s="11"/>
      <c r="D14" s="12"/>
      <c r="E14" s="13"/>
      <c r="F14" s="14"/>
    </row>
    <row r="15" spans="1:8" ht="15.75">
      <c r="A15" s="30" t="s">
        <v>26</v>
      </c>
      <c r="B15" s="31" t="s">
        <v>27</v>
      </c>
      <c r="C15" s="32"/>
      <c r="D15" s="33"/>
      <c r="E15" s="34"/>
      <c r="F15" s="34"/>
    </row>
    <row r="16" spans="1:8" ht="16.5">
      <c r="A16" s="15" t="s">
        <v>28</v>
      </c>
      <c r="B16" s="25" t="s">
        <v>104</v>
      </c>
      <c r="C16" s="15" t="s">
        <v>100</v>
      </c>
      <c r="D16" s="18">
        <f>(0.8*0.8*0.05)*6</f>
        <v>0.19200000000000006</v>
      </c>
      <c r="E16" s="15"/>
      <c r="F16" s="27">
        <f>D16*E16</f>
        <v>0</v>
      </c>
    </row>
    <row r="17" spans="1:6" ht="16.5">
      <c r="A17" s="15" t="s">
        <v>29</v>
      </c>
      <c r="B17" s="25" t="s">
        <v>105</v>
      </c>
      <c r="C17" s="15" t="s">
        <v>100</v>
      </c>
      <c r="D17" s="18">
        <f>(1*1*0.05)*3</f>
        <v>0.15000000000000002</v>
      </c>
      <c r="E17" s="15"/>
      <c r="F17" s="27">
        <f t="shared" ref="F17:F19" si="1">D17*E17</f>
        <v>0</v>
      </c>
    </row>
    <row r="18" spans="1:6" ht="16.5">
      <c r="A18" s="15" t="s">
        <v>30</v>
      </c>
      <c r="B18" s="25" t="s">
        <v>31</v>
      </c>
      <c r="C18" s="15" t="s">
        <v>100</v>
      </c>
      <c r="D18" s="18">
        <f>57.62*0.05</f>
        <v>2.8810000000000002</v>
      </c>
      <c r="E18" s="15"/>
      <c r="F18" s="27">
        <f t="shared" si="1"/>
        <v>0</v>
      </c>
    </row>
    <row r="19" spans="1:6" ht="16.5">
      <c r="A19" s="15" t="s">
        <v>32</v>
      </c>
      <c r="B19" s="25" t="s">
        <v>33</v>
      </c>
      <c r="C19" s="15" t="s">
        <v>100</v>
      </c>
      <c r="D19" s="18">
        <f>32*0.25*0.05</f>
        <v>0.4</v>
      </c>
      <c r="E19" s="15"/>
      <c r="F19" s="27">
        <f t="shared" si="1"/>
        <v>0</v>
      </c>
    </row>
    <row r="20" spans="1:6" ht="15.75">
      <c r="A20" s="30" t="s">
        <v>34</v>
      </c>
      <c r="B20" s="31" t="s">
        <v>35</v>
      </c>
      <c r="C20" s="32"/>
      <c r="D20" s="33"/>
      <c r="E20" s="34"/>
      <c r="F20" s="34"/>
    </row>
    <row r="21" spans="1:6" ht="16.5">
      <c r="A21" s="15" t="s">
        <v>36</v>
      </c>
      <c r="B21" s="25" t="s">
        <v>37</v>
      </c>
      <c r="C21" s="15" t="s">
        <v>100</v>
      </c>
      <c r="D21" s="18">
        <f>32*0.15*0.4</f>
        <v>1.92</v>
      </c>
      <c r="E21" s="35"/>
      <c r="F21" s="27">
        <f>D21*E21</f>
        <v>0</v>
      </c>
    </row>
    <row r="22" spans="1:6" ht="16.5">
      <c r="A22" s="15" t="s">
        <v>38</v>
      </c>
      <c r="B22" s="25" t="s">
        <v>39</v>
      </c>
      <c r="C22" s="15" t="s">
        <v>100</v>
      </c>
      <c r="D22" s="18">
        <f>0.2*0.2*0.9*9</f>
        <v>0.32400000000000012</v>
      </c>
      <c r="E22" s="35"/>
      <c r="F22" s="27">
        <f t="shared" ref="F22:F23" si="2">D22*E22</f>
        <v>0</v>
      </c>
    </row>
    <row r="23" spans="1:6" ht="16.5">
      <c r="A23" s="15" t="s">
        <v>40</v>
      </c>
      <c r="B23" s="25" t="s">
        <v>31</v>
      </c>
      <c r="C23" s="15" t="s">
        <v>100</v>
      </c>
      <c r="D23" s="18">
        <f>57.62*0.15</f>
        <v>8.6429999999999989</v>
      </c>
      <c r="E23" s="35"/>
      <c r="F23" s="27">
        <f t="shared" si="2"/>
        <v>0</v>
      </c>
    </row>
    <row r="24" spans="1:6" ht="15.75">
      <c r="A24" s="30" t="s">
        <v>41</v>
      </c>
      <c r="B24" s="31" t="s">
        <v>42</v>
      </c>
      <c r="C24" s="32"/>
      <c r="D24" s="33"/>
      <c r="E24" s="34"/>
      <c r="F24" s="34"/>
    </row>
    <row r="25" spans="1:6">
      <c r="A25" s="15" t="s">
        <v>43</v>
      </c>
      <c r="B25" s="25" t="s">
        <v>44</v>
      </c>
      <c r="C25" s="15" t="s">
        <v>45</v>
      </c>
      <c r="D25" s="18">
        <f>32*0.8</f>
        <v>25.6</v>
      </c>
      <c r="E25" s="15"/>
      <c r="F25" s="27">
        <f>D25*E25</f>
        <v>0</v>
      </c>
    </row>
    <row r="26" spans="1:6" ht="15.75">
      <c r="A26" s="5"/>
      <c r="B26" s="10" t="s">
        <v>46</v>
      </c>
      <c r="C26" s="11"/>
      <c r="D26" s="12"/>
      <c r="E26" s="13"/>
      <c r="F26" s="20">
        <f>F16+F17+F18+F19+F21+F22+F23+F25</f>
        <v>0</v>
      </c>
    </row>
    <row r="27" spans="1:6" ht="15.75">
      <c r="A27" s="5" t="s">
        <v>47</v>
      </c>
      <c r="B27" s="10" t="s">
        <v>48</v>
      </c>
      <c r="C27" s="11"/>
      <c r="D27" s="12"/>
      <c r="E27" s="11"/>
      <c r="F27" s="13"/>
    </row>
    <row r="28" spans="1:6" ht="15.75">
      <c r="A28" s="30" t="s">
        <v>49</v>
      </c>
      <c r="B28" s="31" t="s">
        <v>35</v>
      </c>
      <c r="C28" s="32"/>
      <c r="D28" s="33"/>
      <c r="E28" s="34"/>
      <c r="F28" s="34"/>
    </row>
    <row r="29" spans="1:6" ht="16.5">
      <c r="A29" s="15" t="s">
        <v>50</v>
      </c>
      <c r="B29" s="25" t="s">
        <v>104</v>
      </c>
      <c r="C29" s="15" t="s">
        <v>99</v>
      </c>
      <c r="D29" s="18">
        <f>(0.8*0.8*0.25)*6</f>
        <v>0.96000000000000019</v>
      </c>
      <c r="E29" s="35"/>
      <c r="F29" s="27">
        <f>D29*E29</f>
        <v>0</v>
      </c>
    </row>
    <row r="30" spans="1:6" ht="16.5">
      <c r="A30" s="15" t="s">
        <v>51</v>
      </c>
      <c r="B30" s="25" t="s">
        <v>105</v>
      </c>
      <c r="C30" s="15" t="s">
        <v>99</v>
      </c>
      <c r="D30" s="18">
        <f>(1*1*0.25)*3</f>
        <v>0.75</v>
      </c>
      <c r="E30" s="35"/>
      <c r="F30" s="27">
        <f t="shared" ref="F30:F34" si="3">D30*E30</f>
        <v>0</v>
      </c>
    </row>
    <row r="31" spans="1:6" ht="16.5">
      <c r="A31" s="15" t="s">
        <v>52</v>
      </c>
      <c r="B31" s="25" t="s">
        <v>53</v>
      </c>
      <c r="C31" s="15" t="s">
        <v>100</v>
      </c>
      <c r="D31" s="29">
        <f>0.2*0.2*9*3.5</f>
        <v>1.2600000000000002</v>
      </c>
      <c r="E31" s="35"/>
      <c r="F31" s="27">
        <f t="shared" si="3"/>
        <v>0</v>
      </c>
    </row>
    <row r="32" spans="1:6" ht="16.5">
      <c r="A32" s="15" t="s">
        <v>54</v>
      </c>
      <c r="B32" s="25" t="s">
        <v>55</v>
      </c>
      <c r="C32" s="15" t="s">
        <v>100</v>
      </c>
      <c r="D32" s="18">
        <f>32*0.15*0.15</f>
        <v>0.72</v>
      </c>
      <c r="E32" s="35"/>
      <c r="F32" s="27">
        <f t="shared" si="3"/>
        <v>0</v>
      </c>
    </row>
    <row r="33" spans="1:6" ht="16.5">
      <c r="A33" s="15" t="s">
        <v>56</v>
      </c>
      <c r="B33" s="25" t="s">
        <v>58</v>
      </c>
      <c r="C33" s="15" t="s">
        <v>100</v>
      </c>
      <c r="D33" s="18">
        <f>32*0.15*0.4</f>
        <v>1.92</v>
      </c>
      <c r="E33" s="35"/>
      <c r="F33" s="27">
        <f t="shared" si="3"/>
        <v>0</v>
      </c>
    </row>
    <row r="34" spans="1:6" s="28" customFormat="1" ht="16.5">
      <c r="A34" s="15" t="s">
        <v>57</v>
      </c>
      <c r="B34" s="36" t="s">
        <v>59</v>
      </c>
      <c r="C34" s="15" t="s">
        <v>100</v>
      </c>
      <c r="D34" s="29">
        <f>6*10*0.05</f>
        <v>3</v>
      </c>
      <c r="E34" s="37"/>
      <c r="F34" s="27">
        <f t="shared" si="3"/>
        <v>0</v>
      </c>
    </row>
    <row r="35" spans="1:6" ht="15.75">
      <c r="A35" s="30" t="s">
        <v>60</v>
      </c>
      <c r="B35" s="31" t="s">
        <v>61</v>
      </c>
      <c r="C35" s="32"/>
      <c r="D35" s="33"/>
      <c r="E35" s="34"/>
      <c r="F35" s="34"/>
    </row>
    <row r="36" spans="1:6">
      <c r="A36" s="15" t="s">
        <v>62</v>
      </c>
      <c r="B36" s="25" t="s">
        <v>63</v>
      </c>
      <c r="C36" s="15" t="s">
        <v>45</v>
      </c>
      <c r="D36" s="18">
        <v>57.62</v>
      </c>
      <c r="E36" s="15"/>
      <c r="F36" s="27">
        <f>D36*E36</f>
        <v>0</v>
      </c>
    </row>
    <row r="37" spans="1:6" ht="15.75">
      <c r="A37" s="5"/>
      <c r="B37" s="10" t="s">
        <v>64</v>
      </c>
      <c r="C37" s="11"/>
      <c r="D37" s="12"/>
      <c r="E37" s="13"/>
      <c r="F37" s="20">
        <f>F29+F30+F31+F32+F33+F34+F36</f>
        <v>0</v>
      </c>
    </row>
    <row r="38" spans="1:6" ht="15.75">
      <c r="A38" s="5" t="s">
        <v>65</v>
      </c>
      <c r="B38" s="10" t="s">
        <v>66</v>
      </c>
      <c r="C38" s="11"/>
      <c r="D38" s="12"/>
      <c r="E38" s="11"/>
      <c r="F38" s="13"/>
    </row>
    <row r="39" spans="1:6">
      <c r="A39" s="15" t="s">
        <v>67</v>
      </c>
      <c r="B39" s="25" t="s">
        <v>68</v>
      </c>
      <c r="C39" s="15" t="s">
        <v>45</v>
      </c>
      <c r="D39" s="18">
        <f>(10+6+10+6)*3.5</f>
        <v>112</v>
      </c>
      <c r="E39" s="15"/>
      <c r="F39" s="27">
        <f>D39*E39</f>
        <v>0</v>
      </c>
    </row>
    <row r="40" spans="1:6" ht="15" customHeight="1">
      <c r="A40" s="15" t="s">
        <v>69</v>
      </c>
      <c r="B40" s="25" t="s">
        <v>70</v>
      </c>
      <c r="C40" s="15" t="s">
        <v>71</v>
      </c>
      <c r="D40" s="18">
        <v>4</v>
      </c>
      <c r="E40" s="15"/>
      <c r="F40" s="27">
        <f>D40*E40</f>
        <v>0</v>
      </c>
    </row>
    <row r="41" spans="1:6" ht="15.75">
      <c r="A41" s="5"/>
      <c r="B41" s="10" t="s">
        <v>72</v>
      </c>
      <c r="C41" s="11"/>
      <c r="D41" s="12"/>
      <c r="E41" s="13"/>
      <c r="F41" s="20">
        <f>SUM(F39:F40)</f>
        <v>0</v>
      </c>
    </row>
    <row r="42" spans="1:6" ht="15.75">
      <c r="A42" s="5" t="s">
        <v>73</v>
      </c>
      <c r="B42" s="10" t="s">
        <v>74</v>
      </c>
      <c r="C42" s="11"/>
      <c r="D42" s="12"/>
      <c r="E42" s="11"/>
      <c r="F42" s="13"/>
    </row>
    <row r="43" spans="1:6" ht="15" customHeight="1">
      <c r="A43" s="15" t="s">
        <v>75</v>
      </c>
      <c r="B43" s="25" t="s">
        <v>76</v>
      </c>
      <c r="C43" s="15" t="s">
        <v>45</v>
      </c>
      <c r="D43" s="18">
        <f>((10+6+10+6))*3</f>
        <v>96</v>
      </c>
      <c r="E43" s="15"/>
      <c r="F43" s="27">
        <f>D43*E43</f>
        <v>0</v>
      </c>
    </row>
    <row r="44" spans="1:6" ht="15" customHeight="1">
      <c r="A44" s="15" t="s">
        <v>77</v>
      </c>
      <c r="B44" s="25" t="s">
        <v>78</v>
      </c>
      <c r="C44" s="15" t="s">
        <v>45</v>
      </c>
      <c r="D44" s="18">
        <f>(10+6+10+6)*4</f>
        <v>128</v>
      </c>
      <c r="E44" s="15"/>
      <c r="F44" s="27">
        <f t="shared" ref="F44:F45" si="4">D44*E44</f>
        <v>0</v>
      </c>
    </row>
    <row r="45" spans="1:6" ht="15" customHeight="1">
      <c r="A45" s="15" t="s">
        <v>79</v>
      </c>
      <c r="B45" s="25" t="s">
        <v>80</v>
      </c>
      <c r="C45" s="15" t="s">
        <v>45</v>
      </c>
      <c r="D45" s="18">
        <v>57.48</v>
      </c>
      <c r="E45" s="15"/>
      <c r="F45" s="27">
        <f t="shared" si="4"/>
        <v>0</v>
      </c>
    </row>
    <row r="46" spans="1:6" ht="15.75">
      <c r="A46" s="5"/>
      <c r="B46" s="10" t="s">
        <v>81</v>
      </c>
      <c r="C46" s="11"/>
      <c r="D46" s="12"/>
      <c r="E46" s="13"/>
      <c r="F46" s="20">
        <f>SUM(F43:F45)</f>
        <v>0</v>
      </c>
    </row>
    <row r="47" spans="1:6" ht="15">
      <c r="A47" s="5" t="s">
        <v>82</v>
      </c>
      <c r="B47" s="38" t="s">
        <v>83</v>
      </c>
      <c r="C47" s="39"/>
      <c r="D47" s="40"/>
      <c r="E47" s="39"/>
      <c r="F47" s="41"/>
    </row>
    <row r="48" spans="1:6">
      <c r="A48" s="15" t="s">
        <v>84</v>
      </c>
      <c r="B48" s="25" t="s">
        <v>85</v>
      </c>
      <c r="C48" s="15" t="s">
        <v>45</v>
      </c>
      <c r="D48" s="18">
        <v>57.48</v>
      </c>
      <c r="E48" s="15"/>
      <c r="F48" s="27">
        <f>D48*E48</f>
        <v>0</v>
      </c>
    </row>
    <row r="49" spans="1:6" ht="27" customHeight="1">
      <c r="A49" s="15" t="s">
        <v>86</v>
      </c>
      <c r="B49" s="16" t="s">
        <v>87</v>
      </c>
      <c r="C49" s="15" t="s">
        <v>45</v>
      </c>
      <c r="D49" s="18">
        <f>(6+10)*0.75</f>
        <v>12</v>
      </c>
      <c r="E49" s="17"/>
      <c r="F49" s="27">
        <f t="shared" ref="F49" si="5">D49*E49</f>
        <v>0</v>
      </c>
    </row>
    <row r="50" spans="1:6" ht="15.75">
      <c r="A50" s="5"/>
      <c r="B50" s="42" t="s">
        <v>88</v>
      </c>
      <c r="C50" s="43"/>
      <c r="D50" s="44"/>
      <c r="E50" s="45"/>
      <c r="F50" s="20">
        <f>SUM(F48:F49)</f>
        <v>0</v>
      </c>
    </row>
    <row r="51" spans="1:6" ht="15.75">
      <c r="A51" s="5" t="s">
        <v>89</v>
      </c>
      <c r="B51" s="10" t="s">
        <v>106</v>
      </c>
      <c r="C51" s="11"/>
      <c r="D51" s="12"/>
      <c r="E51" s="11"/>
      <c r="F51" s="13"/>
    </row>
    <row r="52" spans="1:6" ht="15.75">
      <c r="A52" s="30"/>
      <c r="B52" s="31" t="s">
        <v>90</v>
      </c>
      <c r="C52" s="32"/>
      <c r="D52" s="33"/>
      <c r="E52" s="34"/>
      <c r="F52" s="34"/>
    </row>
    <row r="53" spans="1:6" ht="32.450000000000003" customHeight="1">
      <c r="A53" s="15" t="s">
        <v>91</v>
      </c>
      <c r="B53" s="16" t="s">
        <v>107</v>
      </c>
      <c r="C53" s="17" t="s">
        <v>71</v>
      </c>
      <c r="D53" s="18">
        <v>2</v>
      </c>
      <c r="E53" s="19"/>
      <c r="F53" s="18">
        <f>D53*E53</f>
        <v>0</v>
      </c>
    </row>
    <row r="54" spans="1:6" ht="28.5">
      <c r="A54" s="15" t="s">
        <v>101</v>
      </c>
      <c r="B54" s="16" t="s">
        <v>108</v>
      </c>
      <c r="C54" s="17" t="s">
        <v>71</v>
      </c>
      <c r="D54" s="18">
        <v>6</v>
      </c>
      <c r="E54" s="46"/>
      <c r="F54" s="18">
        <f t="shared" ref="F54" si="6">D54*E54</f>
        <v>0</v>
      </c>
    </row>
    <row r="55" spans="1:6" ht="15.75">
      <c r="A55" s="5"/>
      <c r="B55" s="42" t="s">
        <v>93</v>
      </c>
      <c r="C55" s="43"/>
      <c r="D55" s="44" t="s">
        <v>102</v>
      </c>
      <c r="E55" s="45"/>
      <c r="F55" s="20">
        <f>SUM(F53:F54)</f>
        <v>0</v>
      </c>
    </row>
    <row r="56" spans="1:6" ht="15.75">
      <c r="A56" s="30" t="s">
        <v>111</v>
      </c>
      <c r="B56" s="31" t="s">
        <v>94</v>
      </c>
      <c r="C56" s="32"/>
      <c r="D56" s="33"/>
      <c r="E56" s="34"/>
      <c r="F56" s="34"/>
    </row>
    <row r="57" spans="1:6">
      <c r="A57" s="15" t="s">
        <v>112</v>
      </c>
      <c r="B57" s="16" t="s">
        <v>95</v>
      </c>
      <c r="C57" s="47" t="s">
        <v>45</v>
      </c>
      <c r="D57" s="49">
        <f>D45</f>
        <v>57.48</v>
      </c>
      <c r="E57" s="19"/>
      <c r="F57" s="18">
        <f>D57*E57</f>
        <v>0</v>
      </c>
    </row>
    <row r="58" spans="1:6">
      <c r="A58" s="15" t="s">
        <v>113</v>
      </c>
      <c r="B58" s="16" t="s">
        <v>96</v>
      </c>
      <c r="C58" s="47" t="s">
        <v>45</v>
      </c>
      <c r="D58" s="48">
        <f>D43</f>
        <v>96</v>
      </c>
      <c r="E58" s="19"/>
      <c r="F58" s="18">
        <f t="shared" ref="F58:F59" si="7">D58*E58</f>
        <v>0</v>
      </c>
    </row>
    <row r="59" spans="1:6">
      <c r="A59" s="15" t="s">
        <v>114</v>
      </c>
      <c r="B59" s="16" t="s">
        <v>98</v>
      </c>
      <c r="C59" s="47" t="s">
        <v>45</v>
      </c>
      <c r="D59" s="49">
        <f>D44</f>
        <v>128</v>
      </c>
      <c r="E59" s="19"/>
      <c r="F59" s="18">
        <f t="shared" si="7"/>
        <v>0</v>
      </c>
    </row>
    <row r="60" spans="1:6" ht="15.75">
      <c r="A60" s="5"/>
      <c r="B60" s="42" t="s">
        <v>97</v>
      </c>
      <c r="C60" s="43"/>
      <c r="D60" s="44"/>
      <c r="E60" s="45"/>
      <c r="F60" s="20">
        <f>SUM(F57:F59)</f>
        <v>0</v>
      </c>
    </row>
    <row r="61" spans="1:6" ht="15.6" customHeight="1">
      <c r="A61" s="38" t="s">
        <v>109</v>
      </c>
      <c r="B61" s="39"/>
      <c r="C61" s="39"/>
      <c r="D61" s="40"/>
      <c r="E61" s="41"/>
      <c r="F61" s="20">
        <f>F6+F13+F26+F37+F41+F46+F50+F55+F60</f>
        <v>0</v>
      </c>
    </row>
    <row r="64" spans="1:6" ht="15">
      <c r="B64" s="50"/>
      <c r="C64" s="51"/>
    </row>
  </sheetData>
  <mergeCells count="1">
    <mergeCell ref="A2:F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Bassiknou</vt:lpstr>
      <vt:lpstr>Boumediene</vt:lpstr>
      <vt:lpstr>Abague</vt:lpstr>
      <vt:lpstr>Koumneni</vt:lpstr>
      <vt:lpstr>Dar El Kheir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Abdoulaye DIA</dc:creator>
  <cp:lastModifiedBy>lenovo</cp:lastModifiedBy>
  <dcterms:created xsi:type="dcterms:W3CDTF">2025-08-11T09:11:28Z</dcterms:created>
  <dcterms:modified xsi:type="dcterms:W3CDTF">2026-10-26T13:35:01Z</dcterms:modified>
</cp:coreProperties>
</file>